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05" windowWidth="28455" windowHeight="12240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Rekapitulace!$G$14</definedName>
    <definedName name="Dodavka0">Položky!#REF!</definedName>
    <definedName name="HSV">Rekapitulace!$E$14</definedName>
    <definedName name="HSV0">Položky!#REF!</definedName>
    <definedName name="HZS">Rekapitulace!$I$14</definedName>
    <definedName name="HZS0">Položky!#REF!</definedName>
    <definedName name="JKSO">'Krycí list'!$G$2</definedName>
    <definedName name="MJ">'Krycí list'!$G$5</definedName>
    <definedName name="Mont">Rekapitulace!$H$14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Položky!$A$1:$G$58</definedName>
    <definedName name="_xlnm.Print_Area" localSheetId="1">Rekapitulace!$A$1:$I$20</definedName>
    <definedName name="PocetMJ">'Krycí list'!$G$6</definedName>
    <definedName name="Poznamka">'Krycí list'!$B$37</definedName>
    <definedName name="Projektant">'Krycí list'!$C$8</definedName>
    <definedName name="PSV">Rekapitulace!$F$14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Rekapitulace!$H$20</definedName>
    <definedName name="VRNKc">Rekapitulace!$E$19</definedName>
    <definedName name="VRNnazev">Rekapitulace!$A$19</definedName>
    <definedName name="VRNproc">Rekapitulace!$F$19</definedName>
    <definedName name="VRNzakl">Rekapitulace!$G$19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</workbook>
</file>

<file path=xl/calcChain.xml><?xml version="1.0" encoding="utf-8"?>
<calcChain xmlns="http://schemas.openxmlformats.org/spreadsheetml/2006/main">
  <c r="BE57" i="3"/>
  <c r="BC57"/>
  <c r="BB57"/>
  <c r="BA57"/>
  <c r="G57"/>
  <c r="BD57" s="1"/>
  <c r="BE56"/>
  <c r="BC56"/>
  <c r="BB56"/>
  <c r="BA56"/>
  <c r="G56"/>
  <c r="BD56" s="1"/>
  <c r="BE55"/>
  <c r="BC55"/>
  <c r="BB55"/>
  <c r="BA55"/>
  <c r="G55"/>
  <c r="BD55" s="1"/>
  <c r="BE54"/>
  <c r="BC54"/>
  <c r="BB54"/>
  <c r="BA54"/>
  <c r="G54"/>
  <c r="BD54" s="1"/>
  <c r="BE53"/>
  <c r="BC53"/>
  <c r="BB53"/>
  <c r="BA53"/>
  <c r="G53"/>
  <c r="BD53" s="1"/>
  <c r="BD58" s="1"/>
  <c r="H13" i="2" s="1"/>
  <c r="B13"/>
  <c r="A13"/>
  <c r="BE58" i="3"/>
  <c r="I13" i="2" s="1"/>
  <c r="BC58" i="3"/>
  <c r="G13" i="2" s="1"/>
  <c r="BB58" i="3"/>
  <c r="F13" i="2" s="1"/>
  <c r="BA58" i="3"/>
  <c r="E13" i="2" s="1"/>
  <c r="G58" i="3"/>
  <c r="C58"/>
  <c r="BD50"/>
  <c r="BC50"/>
  <c r="BB50"/>
  <c r="BA50"/>
  <c r="G50"/>
  <c r="BE50" s="1"/>
  <c r="BE47"/>
  <c r="BD47"/>
  <c r="BB47"/>
  <c r="BA47"/>
  <c r="G47"/>
  <c r="BC47" s="1"/>
  <c r="BE46"/>
  <c r="BC46"/>
  <c r="BB46"/>
  <c r="BA46"/>
  <c r="G46"/>
  <c r="BD46" s="1"/>
  <c r="BE45"/>
  <c r="BC45"/>
  <c r="BB45"/>
  <c r="BA45"/>
  <c r="G45"/>
  <c r="BD45" s="1"/>
  <c r="BE44"/>
  <c r="BC44"/>
  <c r="BB44"/>
  <c r="BA44"/>
  <c r="G44"/>
  <c r="BD44" s="1"/>
  <c r="BE43"/>
  <c r="BC43"/>
  <c r="BB43"/>
  <c r="BA43"/>
  <c r="G43"/>
  <c r="BD43" s="1"/>
  <c r="BE42"/>
  <c r="BC42"/>
  <c r="BB42"/>
  <c r="BA42"/>
  <c r="G42"/>
  <c r="BD42" s="1"/>
  <c r="BE41"/>
  <c r="BC41"/>
  <c r="BB41"/>
  <c r="BA41"/>
  <c r="G41"/>
  <c r="BD41" s="1"/>
  <c r="BE40"/>
  <c r="BC40"/>
  <c r="BB40"/>
  <c r="BA40"/>
  <c r="G40"/>
  <c r="BD40" s="1"/>
  <c r="BE39"/>
  <c r="BC39"/>
  <c r="BB39"/>
  <c r="BA39"/>
  <c r="G39"/>
  <c r="BD39" s="1"/>
  <c r="BE38"/>
  <c r="BC38"/>
  <c r="BB38"/>
  <c r="BA38"/>
  <c r="G38"/>
  <c r="B12" i="2"/>
  <c r="A12"/>
  <c r="BA51" i="3"/>
  <c r="E12" i="2" s="1"/>
  <c r="C51" i="3"/>
  <c r="BE35"/>
  <c r="BE36" s="1"/>
  <c r="I11" i="2" s="1"/>
  <c r="BD35" i="3"/>
  <c r="BD36" s="1"/>
  <c r="H11" i="2" s="1"/>
  <c r="BC35" i="3"/>
  <c r="BB35"/>
  <c r="BB36" s="1"/>
  <c r="F11" i="2" s="1"/>
  <c r="G35" i="3"/>
  <c r="BA35" s="1"/>
  <c r="BA36" s="1"/>
  <c r="E11" i="2" s="1"/>
  <c r="B11"/>
  <c r="A11"/>
  <c r="BC36" i="3"/>
  <c r="G11" i="2" s="1"/>
  <c r="C36" i="3"/>
  <c r="BE32"/>
  <c r="BD32"/>
  <c r="BC32"/>
  <c r="BB32"/>
  <c r="G32"/>
  <c r="BA32" s="1"/>
  <c r="BE31"/>
  <c r="BD31"/>
  <c r="BC31"/>
  <c r="BB31"/>
  <c r="G31"/>
  <c r="BA31" s="1"/>
  <c r="BE29"/>
  <c r="BE33" s="1"/>
  <c r="I10" i="2" s="1"/>
  <c r="BD29" i="3"/>
  <c r="BC29"/>
  <c r="BB29"/>
  <c r="G29"/>
  <c r="BA29" s="1"/>
  <c r="BA33" s="1"/>
  <c r="E10" i="2" s="1"/>
  <c r="B10"/>
  <c r="A10"/>
  <c r="BC33" i="3"/>
  <c r="G10" i="2" s="1"/>
  <c r="C33" i="3"/>
  <c r="BE26"/>
  <c r="BD26"/>
  <c r="BC26"/>
  <c r="BB26"/>
  <c r="G26"/>
  <c r="BA26" s="1"/>
  <c r="BE25"/>
  <c r="BD25"/>
  <c r="BC25"/>
  <c r="BB25"/>
  <c r="G25"/>
  <c r="BA25" s="1"/>
  <c r="BE23"/>
  <c r="BD23"/>
  <c r="BC23"/>
  <c r="BB23"/>
  <c r="G23"/>
  <c r="BA23" s="1"/>
  <c r="BE22"/>
  <c r="BD22"/>
  <c r="BC22"/>
  <c r="BB22"/>
  <c r="G22"/>
  <c r="BA22" s="1"/>
  <c r="BE20"/>
  <c r="BE27" s="1"/>
  <c r="I9" i="2" s="1"/>
  <c r="BD20" i="3"/>
  <c r="BC20"/>
  <c r="BB20"/>
  <c r="G20"/>
  <c r="BA20" s="1"/>
  <c r="BA27" s="1"/>
  <c r="E9" i="2" s="1"/>
  <c r="B9"/>
  <c r="A9"/>
  <c r="BC27" i="3"/>
  <c r="G9" i="2" s="1"/>
  <c r="C27" i="3"/>
  <c r="BE16"/>
  <c r="BE18" s="1"/>
  <c r="I8" i="2" s="1"/>
  <c r="BD16" i="3"/>
  <c r="BD18" s="1"/>
  <c r="H8" i="2" s="1"/>
  <c r="BC16" i="3"/>
  <c r="BB16"/>
  <c r="BB18" s="1"/>
  <c r="F8" i="2" s="1"/>
  <c r="G16" i="3"/>
  <c r="BA16" s="1"/>
  <c r="BA18" s="1"/>
  <c r="E8" i="2" s="1"/>
  <c r="B8"/>
  <c r="A8"/>
  <c r="BC18" i="3"/>
  <c r="G8" i="2" s="1"/>
  <c r="C18" i="3"/>
  <c r="BE13"/>
  <c r="BD13"/>
  <c r="BC13"/>
  <c r="BB13"/>
  <c r="G13"/>
  <c r="BA13" s="1"/>
  <c r="BE12"/>
  <c r="BD12"/>
  <c r="BC12"/>
  <c r="BB12"/>
  <c r="G12"/>
  <c r="BA12" s="1"/>
  <c r="BE11"/>
  <c r="BD11"/>
  <c r="BC11"/>
  <c r="BB11"/>
  <c r="G11"/>
  <c r="BA11" s="1"/>
  <c r="BE10"/>
  <c r="BD10"/>
  <c r="BC10"/>
  <c r="BB10"/>
  <c r="G10"/>
  <c r="BA10" s="1"/>
  <c r="BE9"/>
  <c r="BD9"/>
  <c r="BC9"/>
  <c r="BB9"/>
  <c r="G9"/>
  <c r="BA9" s="1"/>
  <c r="BE8"/>
  <c r="BD8"/>
  <c r="BD14" s="1"/>
  <c r="H7" i="2" s="1"/>
  <c r="BC8" i="3"/>
  <c r="BB8"/>
  <c r="BB14" s="1"/>
  <c r="F7" i="2" s="1"/>
  <c r="G8" i="3"/>
  <c r="BA8" s="1"/>
  <c r="B7" i="2"/>
  <c r="A7"/>
  <c r="BE14" i="3"/>
  <c r="I7" i="2" s="1"/>
  <c r="C14" i="3"/>
  <c r="E4"/>
  <c r="C4"/>
  <c r="F3"/>
  <c r="C3"/>
  <c r="H20" i="2"/>
  <c r="G19"/>
  <c r="I19" s="1"/>
  <c r="C2"/>
  <c r="C1"/>
  <c r="C33" i="1"/>
  <c r="F33" s="1"/>
  <c r="C31"/>
  <c r="G23"/>
  <c r="G22" s="1"/>
  <c r="C9"/>
  <c r="G7"/>
  <c r="D2"/>
  <c r="C2"/>
  <c r="BC14" i="3" l="1"/>
  <c r="G7" i="2" s="1"/>
  <c r="BC51" i="3"/>
  <c r="G12" i="2" s="1"/>
  <c r="BB27" i="3"/>
  <c r="F9" i="2" s="1"/>
  <c r="BD27" i="3"/>
  <c r="H9" i="2" s="1"/>
  <c r="BB33" i="3"/>
  <c r="F10" i="2" s="1"/>
  <c r="BD33" i="3"/>
  <c r="H10" i="2" s="1"/>
  <c r="G51" i="3"/>
  <c r="BB51"/>
  <c r="F12" i="2" s="1"/>
  <c r="BE51" i="3"/>
  <c r="I12" i="2" s="1"/>
  <c r="I14" s="1"/>
  <c r="C21" i="1" s="1"/>
  <c r="G14" i="2"/>
  <c r="C18" i="1" s="1"/>
  <c r="BA14" i="3"/>
  <c r="E7" i="2" s="1"/>
  <c r="E14" s="1"/>
  <c r="C15" i="1" s="1"/>
  <c r="BD38" i="3"/>
  <c r="BD51" s="1"/>
  <c r="H12" i="2" s="1"/>
  <c r="H14" s="1"/>
  <c r="C17" i="1" s="1"/>
  <c r="G14" i="3"/>
  <c r="G18"/>
  <c r="G27"/>
  <c r="G33"/>
  <c r="G36"/>
  <c r="F14" i="2" l="1"/>
  <c r="C16" i="1" s="1"/>
  <c r="C19" s="1"/>
  <c r="C22" s="1"/>
  <c r="C23" s="1"/>
  <c r="F30" s="1"/>
  <c r="F31" l="1"/>
  <c r="F34" s="1"/>
</calcChain>
</file>

<file path=xl/sharedStrings.xml><?xml version="1.0" encoding="utf-8"?>
<sst xmlns="http://schemas.openxmlformats.org/spreadsheetml/2006/main" count="239" uniqueCount="171">
  <si>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</si>
  <si>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</si>
  <si>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</si>
  <si>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</si>
  <si>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</si>
  <si>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</si>
  <si>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</si>
  <si>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</si>
  <si>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</si>
  <si>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</si>
  <si>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</si>
  <si>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</si>
  <si>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</si>
  <si>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</si>
  <si>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</si>
  <si>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</si>
  <si>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</si>
  <si>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</si>
  <si>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</si>
  <si>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</si>
  <si>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</si>
  <si>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</si>
  <si>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</si>
  <si>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</si>
  <si>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</si>
  <si>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</si>
  <si>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</si>
  <si>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</si>
  <si>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</si>
  <si>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</si>
  <si>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</si>
  <si>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</si>
  <si>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</si>
  <si>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</si>
  <si>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</si>
  <si>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</si>
  <si>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</si>
  <si>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</si>
  <si>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</si>
  <si>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</si>
  <si>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</si>
  <si>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</si>
  <si>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</si>
  <si>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</si>
  <si>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</si>
  <si>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</si>
  <si>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</si>
  <si>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</si>
  <si>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</si>
  <si>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</si>
  <si>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</si>
  <si>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</si>
  <si>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</si>
  <si>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</si>
  <si>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</si>
  <si>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</si>
  <si>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</si>
  <si>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</si>
  <si>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</si>
  <si>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</si>
  <si>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</si>
  <si>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</si>
  <si>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</si>
  <si>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</si>
  <si>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</si>
  <si>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</si>
  <si>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</si>
  <si>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</si>
  <si>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</si>
  <si>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</si>
  <si>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</si>
  <si>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</si>
  <si>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</si>
  <si>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</si>
  <si>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</si>
  <si>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</si>
  <si>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</si>
  <si>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KOM-212</t>
  </si>
  <si>
    <t>Rekonstrukce komunikace a chodníků v ul.Vodní,</t>
  </si>
  <si>
    <t>SO03</t>
  </si>
  <si>
    <t>Trasa trubkového vedení</t>
  </si>
  <si>
    <t>Trasa trubkového vedení - 2.etapa</t>
  </si>
  <si>
    <t>133201102R00</t>
  </si>
  <si>
    <t xml:space="preserve">Hloubení šachet v hor.3 nad 100 m3 </t>
  </si>
  <si>
    <t>m3</t>
  </si>
  <si>
    <t>133201109R00</t>
  </si>
  <si>
    <t xml:space="preserve">Příplatek za lepivost - hloubení šachet v hor.3 </t>
  </si>
  <si>
    <t>139601102R00</t>
  </si>
  <si>
    <t xml:space="preserve">Ruční výkop jam, rýh a šachet v hornině tř. 3 </t>
  </si>
  <si>
    <t>162701105R00</t>
  </si>
  <si>
    <t xml:space="preserve">Vodorovné přemístění výkopku z hor.1-4 do 10000 m </t>
  </si>
  <si>
    <t>171201201R00</t>
  </si>
  <si>
    <t xml:space="preserve">Uložení sypaniny na skládku </t>
  </si>
  <si>
    <t>R01</t>
  </si>
  <si>
    <t xml:space="preserve">Poplatek za uložení zeminy </t>
  </si>
  <si>
    <t>59</t>
  </si>
  <si>
    <t>Dlažby a předlažby komunikací</t>
  </si>
  <si>
    <t>564782111R00</t>
  </si>
  <si>
    <t>Podklad z kam.drceného 32-63 s výplň.kamen. 30 cm zapravení rýh</t>
  </si>
  <si>
    <t>m2</t>
  </si>
  <si>
    <t>329*0,5</t>
  </si>
  <si>
    <t>9</t>
  </si>
  <si>
    <t>Ostatní konstrukce, bourání</t>
  </si>
  <si>
    <t>113107123R00</t>
  </si>
  <si>
    <t xml:space="preserve">Odstranění podkladu pl. 200 m2,kam.drcené tl.30 cm </t>
  </si>
  <si>
    <t>979081111R00</t>
  </si>
  <si>
    <t xml:space="preserve">Odvoz suti a vybour. hmot na skládku do 1 km </t>
  </si>
  <si>
    <t>t</t>
  </si>
  <si>
    <t>979081121R00</t>
  </si>
  <si>
    <t xml:space="preserve">Příplatek k odvozu za každý další 1 km </t>
  </si>
  <si>
    <t>117,85*9</t>
  </si>
  <si>
    <t>97908-7212.R00</t>
  </si>
  <si>
    <t>Nakládání suti na dopravní prostředky</t>
  </si>
  <si>
    <t>NAB -0001.T00</t>
  </si>
  <si>
    <t xml:space="preserve">Poplatek za ulož. suti, bet., obrub.,dlažby </t>
  </si>
  <si>
    <t>93</t>
  </si>
  <si>
    <t>Dokončovací práce inženýrských staveb</t>
  </si>
  <si>
    <t>275313611R00</t>
  </si>
  <si>
    <t xml:space="preserve">Beton základových patek prostý C 16/20 (B 20) </t>
  </si>
  <si>
    <t>1,5*1,5*0,1*2</t>
  </si>
  <si>
    <t>NAB 8900</t>
  </si>
  <si>
    <t xml:space="preserve">Montáž kabelové komory </t>
  </si>
  <si>
    <t>kus</t>
  </si>
  <si>
    <t>NAB 8910</t>
  </si>
  <si>
    <t>Dodávka kabelové komory vodotěsné 1000x780x300</t>
  </si>
  <si>
    <t>99</t>
  </si>
  <si>
    <t>Staveništní přesun hmot</t>
  </si>
  <si>
    <t>998222012R00</t>
  </si>
  <si>
    <t xml:space="preserve">Přesun hmot, zpevněné plochy, kryt z kameniva </t>
  </si>
  <si>
    <t>M22</t>
  </si>
  <si>
    <t>Montáž sdělovací a zabezp. techniky</t>
  </si>
  <si>
    <t>220061163R00</t>
  </si>
  <si>
    <t xml:space="preserve">Roztažení a položení trubky HDPE podél výkopu </t>
  </si>
  <si>
    <t>m</t>
  </si>
  <si>
    <t>220061164R00</t>
  </si>
  <si>
    <t xml:space="preserve">Položení trubky HDPE do výkopu </t>
  </si>
  <si>
    <t>220 06-1166</t>
  </si>
  <si>
    <t xml:space="preserve">Položení mikrotrubičky do výkopu </t>
  </si>
  <si>
    <t>28613842</t>
  </si>
  <si>
    <t xml:space="preserve">Trubka HDPE  40/33 </t>
  </si>
  <si>
    <t>28613843</t>
  </si>
  <si>
    <t xml:space="preserve">Mikrotrubička 14/10 </t>
  </si>
  <si>
    <t>28613844</t>
  </si>
  <si>
    <t xml:space="preserve">Koncovka mikrotrubičky 14/10 </t>
  </si>
  <si>
    <t>28613845</t>
  </si>
  <si>
    <t xml:space="preserve">Koncovka HDPE 40 </t>
  </si>
  <si>
    <t>28613846</t>
  </si>
  <si>
    <t xml:space="preserve">Spojka HDPE 40 </t>
  </si>
  <si>
    <t>28613847</t>
  </si>
  <si>
    <t xml:space="preserve">Spojka mikrotrubičky 14 </t>
  </si>
  <si>
    <t>28614007.A</t>
  </si>
  <si>
    <t>Trubka ochranná  d 125 x 4,8 x 6000 mm PEHD vč. položení</t>
  </si>
  <si>
    <t>7*2</t>
  </si>
  <si>
    <t>8*2</t>
  </si>
  <si>
    <t>900      RT3</t>
  </si>
  <si>
    <t>Hzs - nezmeřitelné práce   čl.17-1a Práce v tarifní třídě 6</t>
  </si>
  <si>
    <t>hod</t>
  </si>
  <si>
    <t>M46</t>
  </si>
  <si>
    <t>Zemní práce při montážích</t>
  </si>
  <si>
    <t>460010011R00</t>
  </si>
  <si>
    <t xml:space="preserve">Vytýčení trasy  vedení v přehled.terénu, v obci </t>
  </si>
  <si>
    <t>km</t>
  </si>
  <si>
    <t>460200253R00</t>
  </si>
  <si>
    <t xml:space="preserve">Výkop kabelové rýhy 50/70 cm  hor.3 </t>
  </si>
  <si>
    <t>460420022R00</t>
  </si>
  <si>
    <t xml:space="preserve">Zřízení kab.lože v rýze do 65 cm z písku 10 cm </t>
  </si>
  <si>
    <t>460490012R00</t>
  </si>
  <si>
    <t xml:space="preserve">Zakrytí kabelu výstražnou folií PVC, šířka 33 cm </t>
  </si>
  <si>
    <t>460560253R00</t>
  </si>
  <si>
    <t xml:space="preserve">Zához rýhy 50/70 cm, hornina třídy 3 </t>
  </si>
  <si>
    <t>Výkaz výměr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</si>
</sst>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5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28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0" fontId="6" fillId="2" borderId="4" xfId="0" applyFont="1" applyFill="1" applyBorder="1" applyAlignment="1">
      <alignment horizontal="left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0" fontId="4" fillId="2" borderId="9" xfId="0" applyFont="1" applyFill="1" applyBorder="1"/>
    <xf numFmtId="0" fontId="3" fillId="2" borderId="9" xfId="0" applyFont="1" applyFill="1" applyBorder="1"/>
    <xf numFmtId="0" fontId="3" fillId="2" borderId="8" xfId="0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0" fontId="4" fillId="2" borderId="0" xfId="0" applyFont="1" applyFill="1" applyBorder="1"/>
    <xf numFmtId="0" fontId="3" fillId="2" borderId="0" xfId="0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4" fillId="0" borderId="45" xfId="1" applyFont="1" applyBorder="1"/>
    <xf numFmtId="0" fontId="3" fillId="0" borderId="45" xfId="1" applyFont="1" applyBorder="1"/>
    <xf numFmtId="0" fontId="3" fillId="0" borderId="45" xfId="1" applyFont="1" applyBorder="1" applyAlignment="1">
      <alignment horizontal="right"/>
    </xf>
    <xf numFmtId="0" fontId="3" fillId="0" borderId="46" xfId="1" applyFont="1" applyBorder="1"/>
    <xf numFmtId="0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4" fillId="0" borderId="50" xfId="1" applyFont="1" applyBorder="1"/>
    <xf numFmtId="0" fontId="3" fillId="0" borderId="50" xfId="1" applyFont="1" applyBorder="1"/>
    <xf numFmtId="0" fontId="3" fillId="0" borderId="50" xfId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5" fillId="0" borderId="46" xfId="1" applyFont="1" applyBorder="1" applyAlignment="1">
      <alignment horizontal="right"/>
    </xf>
    <xf numFmtId="0" fontId="3" fillId="0" borderId="45" xfId="1" applyFont="1" applyBorder="1" applyAlignment="1">
      <alignment horizontal="left"/>
    </xf>
    <xf numFmtId="0" fontId="3" fillId="0" borderId="47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zoomScaleNormal="100" workbookViewId="0">
      <selection activeCell="J20" sqref="J20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0</v>
      </c>
      <c r="B1" s="2"/>
      <c r="C1" s="2"/>
      <c r="D1" s="2"/>
      <c r="E1" s="2"/>
      <c r="F1" s="2"/>
      <c r="G1" s="2"/>
    </row>
    <row r="2" spans="1:57" ht="12.75" customHeight="1">
      <c r="A2" s="3" t="s">
        <v>1</v>
      </c>
      <c r="B2" s="4"/>
      <c r="C2" s="5">
        <f>Rekapitulace!H1</f>
        <v>2</v>
      </c>
      <c r="D2" s="5" t="str">
        <f>Rekapitulace!G2</f>
        <v>Trasa trubkového vedení - 2.etapa</v>
      </c>
      <c r="E2" s="4"/>
      <c r="F2" s="6" t="s">
        <v>2</v>
      </c>
      <c r="G2" s="7"/>
    </row>
    <row r="3" spans="1:57" ht="3" hidden="1" customHeight="1">
      <c r="A3" s="8"/>
      <c r="B3" s="9"/>
      <c r="C3" s="10"/>
      <c r="D3" s="10"/>
      <c r="E3" s="9"/>
      <c r="F3" s="11"/>
      <c r="G3" s="12"/>
    </row>
    <row r="4" spans="1:57" ht="12" customHeight="1">
      <c r="A4" s="13" t="s">
        <v>3</v>
      </c>
      <c r="B4" s="9"/>
      <c r="C4" s="10" t="s">
        <v>4</v>
      </c>
      <c r="D4" s="10"/>
      <c r="E4" s="9"/>
      <c r="F4" s="11" t="s">
        <v>5</v>
      </c>
      <c r="G4" s="14"/>
    </row>
    <row r="5" spans="1:57" ht="12.95" customHeight="1">
      <c r="A5" s="15" t="s">
        <v>79</v>
      </c>
      <c r="B5" s="16"/>
      <c r="C5" s="17" t="s">
        <v>80</v>
      </c>
      <c r="D5" s="18"/>
      <c r="E5" s="19"/>
      <c r="F5" s="11" t="s">
        <v>7</v>
      </c>
      <c r="G5" s="12"/>
    </row>
    <row r="6" spans="1:57" ht="12.95" customHeight="1">
      <c r="A6" s="13" t="s">
        <v>8</v>
      </c>
      <c r="B6" s="9"/>
      <c r="C6" s="10" t="s">
        <v>9</v>
      </c>
      <c r="D6" s="10"/>
      <c r="E6" s="9"/>
      <c r="F6" s="20" t="s">
        <v>10</v>
      </c>
      <c r="G6" s="21">
        <v>0</v>
      </c>
      <c r="O6" s="22"/>
    </row>
    <row r="7" spans="1:57" ht="12.95" customHeight="1">
      <c r="A7" s="23" t="s">
        <v>77</v>
      </c>
      <c r="B7" s="24"/>
      <c r="C7" s="25" t="s">
        <v>78</v>
      </c>
      <c r="D7" s="26"/>
      <c r="E7" s="26"/>
      <c r="F7" s="27" t="s">
        <v>11</v>
      </c>
      <c r="G7" s="21">
        <f>IF(PocetMJ=0,,ROUND((F30+F32)/PocetMJ,1))</f>
        <v>0</v>
      </c>
    </row>
    <row r="8" spans="1:57">
      <c r="A8" s="28" t="s">
        <v>12</v>
      </c>
      <c r="B8" s="11"/>
      <c r="C8" s="202"/>
      <c r="D8" s="202"/>
      <c r="E8" s="203"/>
      <c r="F8" s="29" t="s">
        <v>13</v>
      </c>
      <c r="G8" s="30"/>
      <c r="H8" s="31"/>
      <c r="I8" s="32"/>
    </row>
    <row r="9" spans="1:57">
      <c r="A9" s="28" t="s">
        <v>14</v>
      </c>
      <c r="B9" s="11"/>
      <c r="C9" s="202">
        <f>Projektant</f>
        <v>0</v>
      </c>
      <c r="D9" s="202"/>
      <c r="E9" s="203"/>
      <c r="F9" s="11"/>
      <c r="G9" s="33"/>
      <c r="H9" s="34"/>
    </row>
    <row r="10" spans="1:57">
      <c r="A10" s="28" t="s">
        <v>15</v>
      </c>
      <c r="B10" s="11"/>
      <c r="C10" s="202"/>
      <c r="D10" s="202"/>
      <c r="E10" s="202"/>
      <c r="F10" s="35"/>
      <c r="G10" s="36"/>
      <c r="H10" s="37"/>
    </row>
    <row r="11" spans="1:57" ht="13.5" customHeight="1">
      <c r="A11" s="28" t="s">
        <v>16</v>
      </c>
      <c r="B11" s="11"/>
      <c r="C11" s="202"/>
      <c r="D11" s="202"/>
      <c r="E11" s="202"/>
      <c r="F11" s="38" t="s">
        <v>17</v>
      </c>
      <c r="G11" s="39">
        <v>3516</v>
      </c>
      <c r="H11" s="34"/>
      <c r="BA11" s="40"/>
      <c r="BB11" s="40"/>
      <c r="BC11" s="40"/>
      <c r="BD11" s="40"/>
      <c r="BE11" s="40"/>
    </row>
    <row r="12" spans="1:57" ht="12.75" customHeight="1">
      <c r="A12" s="41" t="s">
        <v>18</v>
      </c>
      <c r="B12" s="9"/>
      <c r="C12" s="204"/>
      <c r="D12" s="204"/>
      <c r="E12" s="204"/>
      <c r="F12" s="42" t="s">
        <v>19</v>
      </c>
      <c r="G12" s="43"/>
      <c r="H12" s="34"/>
    </row>
    <row r="13" spans="1:57" ht="28.5" customHeight="1" thickBot="1">
      <c r="A13" s="44" t="s">
        <v>20</v>
      </c>
      <c r="B13" s="45"/>
      <c r="C13" s="45"/>
      <c r="D13" s="45"/>
      <c r="E13" s="46"/>
      <c r="F13" s="46"/>
      <c r="G13" s="47"/>
      <c r="H13" s="34"/>
    </row>
    <row r="14" spans="1:57" ht="17.25" customHeight="1" thickBot="1">
      <c r="A14" s="48" t="s">
        <v>21</v>
      </c>
      <c r="B14" s="49"/>
      <c r="C14" s="50"/>
      <c r="D14" s="51" t="s">
        <v>22</v>
      </c>
      <c r="E14" s="52"/>
      <c r="F14" s="52"/>
      <c r="G14" s="50"/>
    </row>
    <row r="15" spans="1:57" ht="15.95" customHeight="1">
      <c r="A15" s="53"/>
      <c r="B15" s="54" t="s">
        <v>23</v>
      </c>
      <c r="C15" s="55">
        <f>HSV</f>
        <v>0</v>
      </c>
      <c r="D15" s="56"/>
      <c r="E15" s="57"/>
      <c r="F15" s="58"/>
      <c r="G15" s="55"/>
    </row>
    <row r="16" spans="1:57" ht="15.95" customHeight="1">
      <c r="A16" s="53" t="s">
        <v>24</v>
      </c>
      <c r="B16" s="54" t="s">
        <v>25</v>
      </c>
      <c r="C16" s="55">
        <f>PSV</f>
        <v>0</v>
      </c>
      <c r="D16" s="8"/>
      <c r="E16" s="59"/>
      <c r="F16" s="60"/>
      <c r="G16" s="55"/>
    </row>
    <row r="17" spans="1:7" ht="15.95" customHeight="1">
      <c r="A17" s="53" t="s">
        <v>26</v>
      </c>
      <c r="B17" s="54" t="s">
        <v>27</v>
      </c>
      <c r="C17" s="55">
        <f>Mont</f>
        <v>0</v>
      </c>
      <c r="D17" s="8"/>
      <c r="E17" s="59"/>
      <c r="F17" s="60"/>
      <c r="G17" s="55"/>
    </row>
    <row r="18" spans="1:7" ht="15.95" customHeight="1">
      <c r="A18" s="61" t="s">
        <v>28</v>
      </c>
      <c r="B18" s="62" t="s">
        <v>29</v>
      </c>
      <c r="C18" s="55">
        <f>Dodavka</f>
        <v>0</v>
      </c>
      <c r="D18" s="8"/>
      <c r="E18" s="59"/>
      <c r="F18" s="60"/>
      <c r="G18" s="55"/>
    </row>
    <row r="19" spans="1:7" ht="15.95" customHeight="1">
      <c r="A19" s="63" t="s">
        <v>30</v>
      </c>
      <c r="B19" s="54"/>
      <c r="C19" s="55">
        <f>SUM(C15:C18)</f>
        <v>0</v>
      </c>
      <c r="D19" s="8"/>
      <c r="E19" s="59"/>
      <c r="F19" s="60"/>
      <c r="G19" s="55"/>
    </row>
    <row r="20" spans="1:7" ht="15.95" customHeight="1">
      <c r="A20" s="63"/>
      <c r="B20" s="54"/>
      <c r="C20" s="55"/>
      <c r="D20" s="8"/>
      <c r="E20" s="59"/>
      <c r="F20" s="60"/>
      <c r="G20" s="55"/>
    </row>
    <row r="21" spans="1:7" ht="15.95" customHeight="1">
      <c r="A21" s="63" t="s">
        <v>31</v>
      </c>
      <c r="B21" s="54"/>
      <c r="C21" s="55">
        <f>HZS</f>
        <v>0</v>
      </c>
      <c r="D21" s="8"/>
      <c r="E21" s="59"/>
      <c r="F21" s="60"/>
      <c r="G21" s="55"/>
    </row>
    <row r="22" spans="1:7" ht="15.95" customHeight="1">
      <c r="A22" s="64" t="s">
        <v>32</v>
      </c>
      <c r="B22" s="65"/>
      <c r="C22" s="55">
        <f>C19+C21</f>
        <v>0</v>
      </c>
      <c r="D22" s="8" t="s">
        <v>33</v>
      </c>
      <c r="E22" s="59"/>
      <c r="F22" s="60"/>
      <c r="G22" s="55">
        <f>G23-SUM(G15:G21)</f>
        <v>0</v>
      </c>
    </row>
    <row r="23" spans="1:7" ht="15.95" customHeight="1" thickBot="1">
      <c r="A23" s="205" t="s">
        <v>34</v>
      </c>
      <c r="B23" s="206"/>
      <c r="C23" s="66">
        <f>C22+G23</f>
        <v>0</v>
      </c>
      <c r="D23" s="67" t="s">
        <v>35</v>
      </c>
      <c r="E23" s="68"/>
      <c r="F23" s="69"/>
      <c r="G23" s="55">
        <f>VRN</f>
        <v>0</v>
      </c>
    </row>
    <row r="24" spans="1:7">
      <c r="A24" s="70" t="s">
        <v>36</v>
      </c>
      <c r="B24" s="71"/>
      <c r="C24" s="72"/>
      <c r="D24" s="71" t="s">
        <v>37</v>
      </c>
      <c r="E24" s="71"/>
      <c r="F24" s="73" t="s">
        <v>38</v>
      </c>
      <c r="G24" s="74"/>
    </row>
    <row r="25" spans="1:7">
      <c r="A25" s="64" t="s">
        <v>39</v>
      </c>
      <c r="B25" s="65"/>
      <c r="C25" s="75"/>
      <c r="D25" s="65" t="s">
        <v>39</v>
      </c>
      <c r="E25" s="76"/>
      <c r="F25" s="77" t="s">
        <v>39</v>
      </c>
      <c r="G25" s="78"/>
    </row>
    <row r="26" spans="1:7" ht="37.5" customHeight="1">
      <c r="A26" s="64" t="s">
        <v>40</v>
      </c>
      <c r="B26" s="79"/>
      <c r="C26" s="75"/>
      <c r="D26" s="65" t="s">
        <v>40</v>
      </c>
      <c r="E26" s="76"/>
      <c r="F26" s="77" t="s">
        <v>40</v>
      </c>
      <c r="G26" s="78"/>
    </row>
    <row r="27" spans="1:7">
      <c r="A27" s="64"/>
      <c r="B27" s="80"/>
      <c r="C27" s="75"/>
      <c r="D27" s="65"/>
      <c r="E27" s="76"/>
      <c r="F27" s="77"/>
      <c r="G27" s="78"/>
    </row>
    <row r="28" spans="1:7">
      <c r="A28" s="64" t="s">
        <v>41</v>
      </c>
      <c r="B28" s="65"/>
      <c r="C28" s="75"/>
      <c r="D28" s="77" t="s">
        <v>42</v>
      </c>
      <c r="E28" s="75"/>
      <c r="F28" s="81" t="s">
        <v>42</v>
      </c>
      <c r="G28" s="78"/>
    </row>
    <row r="29" spans="1:7" ht="69" customHeight="1">
      <c r="A29" s="64"/>
      <c r="B29" s="65"/>
      <c r="C29" s="82"/>
      <c r="D29" s="83"/>
      <c r="E29" s="82"/>
      <c r="F29" s="65"/>
      <c r="G29" s="78"/>
    </row>
    <row r="30" spans="1:7">
      <c r="A30" s="84" t="s">
        <v>43</v>
      </c>
      <c r="B30" s="85"/>
      <c r="C30" s="86">
        <v>21</v>
      </c>
      <c r="D30" s="85" t="s">
        <v>44</v>
      </c>
      <c r="E30" s="87"/>
      <c r="F30" s="207">
        <f>C23-F32</f>
        <v>0</v>
      </c>
      <c r="G30" s="208"/>
    </row>
    <row r="31" spans="1:7">
      <c r="A31" s="84" t="s">
        <v>45</v>
      </c>
      <c r="B31" s="85"/>
      <c r="C31" s="86">
        <f>SazbaDPH1</f>
        <v>21</v>
      </c>
      <c r="D31" s="85" t="s">
        <v>46</v>
      </c>
      <c r="E31" s="87"/>
      <c r="F31" s="207">
        <f>ROUND(PRODUCT(F30,C31/100),0)</f>
        <v>0</v>
      </c>
      <c r="G31" s="208"/>
    </row>
    <row r="32" spans="1:7">
      <c r="A32" s="84" t="s">
        <v>43</v>
      </c>
      <c r="B32" s="85"/>
      <c r="C32" s="86">
        <v>0</v>
      </c>
      <c r="D32" s="85" t="s">
        <v>46</v>
      </c>
      <c r="E32" s="87"/>
      <c r="F32" s="207">
        <v>0</v>
      </c>
      <c r="G32" s="208"/>
    </row>
    <row r="33" spans="1:8">
      <c r="A33" s="84" t="s">
        <v>45</v>
      </c>
      <c r="B33" s="88"/>
      <c r="C33" s="89">
        <f>SazbaDPH2</f>
        <v>0</v>
      </c>
      <c r="D33" s="85" t="s">
        <v>46</v>
      </c>
      <c r="E33" s="60"/>
      <c r="F33" s="207">
        <f>ROUND(PRODUCT(F32,C33/100),0)</f>
        <v>0</v>
      </c>
      <c r="G33" s="208"/>
    </row>
    <row r="34" spans="1:8" s="93" customFormat="1" ht="19.5" customHeight="1" thickBot="1">
      <c r="A34" s="90" t="s">
        <v>47</v>
      </c>
      <c r="B34" s="91"/>
      <c r="C34" s="91"/>
      <c r="D34" s="91"/>
      <c r="E34" s="92"/>
      <c r="F34" s="209">
        <f>ROUND(SUM(F30:F33),0)</f>
        <v>0</v>
      </c>
      <c r="G34" s="210"/>
    </row>
    <row r="36" spans="1:8">
      <c r="A36" s="94" t="s">
        <v>48</v>
      </c>
      <c r="B36" s="94"/>
      <c r="C36" s="94"/>
      <c r="D36" s="94"/>
      <c r="E36" s="94"/>
      <c r="F36" s="94"/>
      <c r="G36" s="94"/>
      <c r="H36" t="s">
        <v>6</v>
      </c>
    </row>
    <row r="37" spans="1:8" ht="14.25" customHeight="1">
      <c r="A37" s="94"/>
      <c r="B37" s="201"/>
      <c r="C37" s="201"/>
      <c r="D37" s="201"/>
      <c r="E37" s="201"/>
      <c r="F37" s="201"/>
      <c r="G37" s="201"/>
      <c r="H37" t="s">
        <v>6</v>
      </c>
    </row>
    <row r="38" spans="1:8" ht="12.75" customHeight="1">
      <c r="A38" s="95"/>
      <c r="B38" s="201"/>
      <c r="C38" s="201"/>
      <c r="D38" s="201"/>
      <c r="E38" s="201"/>
      <c r="F38" s="201"/>
      <c r="G38" s="201"/>
      <c r="H38" t="s">
        <v>6</v>
      </c>
    </row>
    <row r="39" spans="1:8">
      <c r="A39" s="95"/>
      <c r="B39" s="201"/>
      <c r="C39" s="201"/>
      <c r="D39" s="201"/>
      <c r="E39" s="201"/>
      <c r="F39" s="201"/>
      <c r="G39" s="201"/>
      <c r="H39" t="s">
        <v>6</v>
      </c>
    </row>
    <row r="40" spans="1:8">
      <c r="A40" s="95"/>
      <c r="B40" s="201"/>
      <c r="C40" s="201"/>
      <c r="D40" s="201"/>
      <c r="E40" s="201"/>
      <c r="F40" s="201"/>
      <c r="G40" s="201"/>
      <c r="H40" t="s">
        <v>6</v>
      </c>
    </row>
    <row r="41" spans="1:8">
      <c r="A41" s="95"/>
      <c r="B41" s="201"/>
      <c r="C41" s="201"/>
      <c r="D41" s="201"/>
      <c r="E41" s="201"/>
      <c r="F41" s="201"/>
      <c r="G41" s="201"/>
      <c r="H41" t="s">
        <v>6</v>
      </c>
    </row>
    <row r="42" spans="1:8">
      <c r="A42" s="95"/>
      <c r="B42" s="201"/>
      <c r="C42" s="201"/>
      <c r="D42" s="201"/>
      <c r="E42" s="201"/>
      <c r="F42" s="201"/>
      <c r="G42" s="201"/>
      <c r="H42" t="s">
        <v>6</v>
      </c>
    </row>
    <row r="43" spans="1:8">
      <c r="A43" s="95"/>
      <c r="B43" s="201"/>
      <c r="C43" s="201"/>
      <c r="D43" s="201"/>
      <c r="E43" s="201"/>
      <c r="F43" s="201"/>
      <c r="G43" s="201"/>
      <c r="H43" t="s">
        <v>6</v>
      </c>
    </row>
    <row r="44" spans="1:8">
      <c r="A44" s="95"/>
      <c r="B44" s="201"/>
      <c r="C44" s="201"/>
      <c r="D44" s="201"/>
      <c r="E44" s="201"/>
      <c r="F44" s="201"/>
      <c r="G44" s="201"/>
      <c r="H44" t="s">
        <v>6</v>
      </c>
    </row>
    <row r="45" spans="1:8" ht="0.75" customHeight="1">
      <c r="A45" s="95"/>
      <c r="B45" s="201"/>
      <c r="C45" s="201"/>
      <c r="D45" s="201"/>
      <c r="E45" s="201"/>
      <c r="F45" s="201"/>
      <c r="G45" s="201"/>
      <c r="H45" t="s">
        <v>6</v>
      </c>
    </row>
    <row r="46" spans="1:8">
      <c r="B46" s="211"/>
      <c r="C46" s="211"/>
      <c r="D46" s="211"/>
      <c r="E46" s="211"/>
      <c r="F46" s="211"/>
      <c r="G46" s="211"/>
    </row>
    <row r="47" spans="1:8">
      <c r="B47" s="211"/>
      <c r="C47" s="211"/>
      <c r="D47" s="211"/>
      <c r="E47" s="211"/>
      <c r="F47" s="211"/>
      <c r="G47" s="211"/>
    </row>
    <row r="48" spans="1:8">
      <c r="B48" s="211"/>
      <c r="C48" s="211"/>
      <c r="D48" s="211"/>
      <c r="E48" s="211"/>
      <c r="F48" s="211"/>
      <c r="G48" s="211"/>
    </row>
    <row r="49" spans="2:7">
      <c r="B49" s="211"/>
      <c r="C49" s="211"/>
      <c r="D49" s="211"/>
      <c r="E49" s="211"/>
      <c r="F49" s="211"/>
      <c r="G49" s="211"/>
    </row>
    <row r="50" spans="2:7">
      <c r="B50" s="211"/>
      <c r="C50" s="211"/>
      <c r="D50" s="211"/>
      <c r="E50" s="211"/>
      <c r="F50" s="211"/>
      <c r="G50" s="211"/>
    </row>
    <row r="51" spans="2:7">
      <c r="B51" s="211"/>
      <c r="C51" s="211"/>
      <c r="D51" s="211"/>
      <c r="E51" s="211"/>
      <c r="F51" s="211"/>
      <c r="G51" s="211"/>
    </row>
    <row r="52" spans="2:7">
      <c r="B52" s="211"/>
      <c r="C52" s="211"/>
      <c r="D52" s="211"/>
      <c r="E52" s="211"/>
      <c r="F52" s="211"/>
      <c r="G52" s="211"/>
    </row>
    <row r="53" spans="2:7">
      <c r="B53" s="211"/>
      <c r="C53" s="211"/>
      <c r="D53" s="211"/>
      <c r="E53" s="211"/>
      <c r="F53" s="211"/>
      <c r="G53" s="211"/>
    </row>
    <row r="54" spans="2:7">
      <c r="B54" s="211"/>
      <c r="C54" s="211"/>
      <c r="D54" s="211"/>
      <c r="E54" s="211"/>
      <c r="F54" s="211"/>
      <c r="G54" s="211"/>
    </row>
    <row r="55" spans="2:7">
      <c r="B55" s="211"/>
      <c r="C55" s="211"/>
      <c r="D55" s="211"/>
      <c r="E55" s="211"/>
      <c r="F55" s="211"/>
      <c r="G55" s="211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1"/>
  <sheetViews>
    <sheetView zoomScaleNormal="100" workbookViewId="0">
      <selection activeCell="C25" sqref="C25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212" t="s">
        <v>49</v>
      </c>
      <c r="B1" s="213"/>
      <c r="C1" s="96" t="str">
        <f>CONCATENATE(cislostavby," ",nazevstavby)</f>
        <v>KOM-212 Rekonstrukce komunikace a chodníků v ul.Vodní,</v>
      </c>
      <c r="D1" s="97"/>
      <c r="E1" s="98"/>
      <c r="F1" s="97"/>
      <c r="G1" s="99" t="s">
        <v>50</v>
      </c>
      <c r="H1" s="100">
        <v>2</v>
      </c>
      <c r="I1" s="101"/>
    </row>
    <row r="2" spans="1:57" ht="13.5" thickBot="1">
      <c r="A2" s="214" t="s">
        <v>51</v>
      </c>
      <c r="B2" s="215"/>
      <c r="C2" s="102" t="str">
        <f>CONCATENATE(cisloobjektu," ",nazevobjektu)</f>
        <v>SO03 Trasa trubkového vedení</v>
      </c>
      <c r="D2" s="103"/>
      <c r="E2" s="104"/>
      <c r="F2" s="103"/>
      <c r="G2" s="216" t="s">
        <v>81</v>
      </c>
      <c r="H2" s="217"/>
      <c r="I2" s="218"/>
    </row>
    <row r="3" spans="1:57" ht="13.5" thickTop="1">
      <c r="A3" s="76"/>
      <c r="B3" s="76"/>
      <c r="C3" s="76"/>
      <c r="D3" s="76"/>
      <c r="E3" s="76"/>
      <c r="F3" s="65"/>
      <c r="G3" s="76"/>
      <c r="H3" s="76"/>
      <c r="I3" s="76"/>
    </row>
    <row r="4" spans="1:57" ht="19.5" customHeight="1">
      <c r="A4" s="105" t="s">
        <v>52</v>
      </c>
      <c r="B4" s="106"/>
      <c r="C4" s="106"/>
      <c r="D4" s="106"/>
      <c r="E4" s="107"/>
      <c r="F4" s="106"/>
      <c r="G4" s="106"/>
      <c r="H4" s="106"/>
      <c r="I4" s="106"/>
    </row>
    <row r="5" spans="1:57" ht="13.5" thickBot="1">
      <c r="A5" s="76"/>
      <c r="B5" s="76"/>
      <c r="C5" s="76"/>
      <c r="D5" s="76"/>
      <c r="E5" s="76"/>
      <c r="F5" s="76"/>
      <c r="G5" s="76"/>
      <c r="H5" s="76"/>
      <c r="I5" s="76"/>
    </row>
    <row r="6" spans="1:57" s="34" customFormat="1" ht="13.5" thickBot="1">
      <c r="A6" s="108"/>
      <c r="B6" s="109" t="s">
        <v>53</v>
      </c>
      <c r="C6" s="109"/>
      <c r="D6" s="110"/>
      <c r="E6" s="111" t="s">
        <v>54</v>
      </c>
      <c r="F6" s="112" t="s">
        <v>55</v>
      </c>
      <c r="G6" s="112" t="s">
        <v>56</v>
      </c>
      <c r="H6" s="112" t="s">
        <v>57</v>
      </c>
      <c r="I6" s="113" t="s">
        <v>31</v>
      </c>
    </row>
    <row r="7" spans="1:57" s="34" customFormat="1">
      <c r="A7" s="197" t="str">
        <f>Položky!B7</f>
        <v>1</v>
      </c>
      <c r="B7" s="114" t="str">
        <f>Položky!C7</f>
        <v>Zemní práce</v>
      </c>
      <c r="C7" s="65"/>
      <c r="D7" s="115"/>
      <c r="E7" s="198">
        <f>Položky!BA14</f>
        <v>0</v>
      </c>
      <c r="F7" s="199">
        <f>Položky!BB14</f>
        <v>0</v>
      </c>
      <c r="G7" s="199">
        <f>Položky!BC14</f>
        <v>0</v>
      </c>
      <c r="H7" s="199">
        <f>Položky!BD14</f>
        <v>0</v>
      </c>
      <c r="I7" s="200">
        <f>Položky!BE14</f>
        <v>0</v>
      </c>
    </row>
    <row r="8" spans="1:57" s="34" customFormat="1">
      <c r="A8" s="197" t="str">
        <f>Položky!B15</f>
        <v>59</v>
      </c>
      <c r="B8" s="114" t="str">
        <f>Položky!C15</f>
        <v>Dlažby a předlažby komunikací</v>
      </c>
      <c r="C8" s="65"/>
      <c r="D8" s="115"/>
      <c r="E8" s="198">
        <f>Položky!BA18</f>
        <v>0</v>
      </c>
      <c r="F8" s="199">
        <f>Položky!BB18</f>
        <v>0</v>
      </c>
      <c r="G8" s="199">
        <f>Položky!BC18</f>
        <v>0</v>
      </c>
      <c r="H8" s="199">
        <f>Položky!BD18</f>
        <v>0</v>
      </c>
      <c r="I8" s="200">
        <f>Položky!BE18</f>
        <v>0</v>
      </c>
    </row>
    <row r="9" spans="1:57" s="34" customFormat="1">
      <c r="A9" s="197" t="str">
        <f>Položky!B19</f>
        <v>9</v>
      </c>
      <c r="B9" s="114" t="str">
        <f>Položky!C19</f>
        <v>Ostatní konstrukce, bourání</v>
      </c>
      <c r="C9" s="65"/>
      <c r="D9" s="115"/>
      <c r="E9" s="198">
        <f>Položky!BA27</f>
        <v>0</v>
      </c>
      <c r="F9" s="199">
        <f>Položky!BB27</f>
        <v>0</v>
      </c>
      <c r="G9" s="199">
        <f>Položky!BC27</f>
        <v>0</v>
      </c>
      <c r="H9" s="199">
        <f>Položky!BD27</f>
        <v>0</v>
      </c>
      <c r="I9" s="200">
        <f>Položky!BE27</f>
        <v>0</v>
      </c>
    </row>
    <row r="10" spans="1:57" s="34" customFormat="1">
      <c r="A10" s="197" t="str">
        <f>Položky!B28</f>
        <v>93</v>
      </c>
      <c r="B10" s="114" t="str">
        <f>Položky!C28</f>
        <v>Dokončovací práce inženýrských staveb</v>
      </c>
      <c r="C10" s="65"/>
      <c r="D10" s="115"/>
      <c r="E10" s="198">
        <f>Položky!BA33</f>
        <v>0</v>
      </c>
      <c r="F10" s="199">
        <f>Položky!BB33</f>
        <v>0</v>
      </c>
      <c r="G10" s="199">
        <f>Položky!BC33</f>
        <v>0</v>
      </c>
      <c r="H10" s="199">
        <f>Položky!BD33</f>
        <v>0</v>
      </c>
      <c r="I10" s="200">
        <f>Položky!BE33</f>
        <v>0</v>
      </c>
    </row>
    <row r="11" spans="1:57" s="34" customFormat="1">
      <c r="A11" s="197" t="str">
        <f>Položky!B34</f>
        <v>99</v>
      </c>
      <c r="B11" s="114" t="str">
        <f>Položky!C34</f>
        <v>Staveništní přesun hmot</v>
      </c>
      <c r="C11" s="65"/>
      <c r="D11" s="115"/>
      <c r="E11" s="198">
        <f>Položky!BA36</f>
        <v>0</v>
      </c>
      <c r="F11" s="199">
        <f>Položky!BB36</f>
        <v>0</v>
      </c>
      <c r="G11" s="199">
        <f>Položky!BC36</f>
        <v>0</v>
      </c>
      <c r="H11" s="199">
        <f>Položky!BD36</f>
        <v>0</v>
      </c>
      <c r="I11" s="200">
        <f>Položky!BE36</f>
        <v>0</v>
      </c>
    </row>
    <row r="12" spans="1:57" s="34" customFormat="1">
      <c r="A12" s="197" t="str">
        <f>Položky!B37</f>
        <v>M22</v>
      </c>
      <c r="B12" s="114" t="str">
        <f>Položky!C37</f>
        <v>Montáž sdělovací a zabezp. techniky</v>
      </c>
      <c r="C12" s="65"/>
      <c r="D12" s="115"/>
      <c r="E12" s="198">
        <f>Položky!BA51</f>
        <v>0</v>
      </c>
      <c r="F12" s="199">
        <f>Položky!BB51</f>
        <v>0</v>
      </c>
      <c r="G12" s="199">
        <f>Položky!BC51</f>
        <v>0</v>
      </c>
      <c r="H12" s="199">
        <f>Položky!BD51</f>
        <v>0</v>
      </c>
      <c r="I12" s="200">
        <f>Položky!BE51</f>
        <v>0</v>
      </c>
    </row>
    <row r="13" spans="1:57" s="34" customFormat="1" ht="13.5" thickBot="1">
      <c r="A13" s="197" t="str">
        <f>Položky!B52</f>
        <v>M46</v>
      </c>
      <c r="B13" s="114" t="str">
        <f>Položky!C52</f>
        <v>Zemní práce při montážích</v>
      </c>
      <c r="C13" s="65"/>
      <c r="D13" s="115"/>
      <c r="E13" s="198">
        <f>Položky!BA58</f>
        <v>0</v>
      </c>
      <c r="F13" s="199">
        <f>Položky!BB58</f>
        <v>0</v>
      </c>
      <c r="G13" s="199">
        <f>Položky!BC58</f>
        <v>0</v>
      </c>
      <c r="H13" s="199">
        <f>Položky!BD58</f>
        <v>0</v>
      </c>
      <c r="I13" s="200">
        <f>Položky!BE58</f>
        <v>0</v>
      </c>
    </row>
    <row r="14" spans="1:57" s="122" customFormat="1" ht="13.5" thickBot="1">
      <c r="A14" s="116"/>
      <c r="B14" s="117" t="s">
        <v>58</v>
      </c>
      <c r="C14" s="117"/>
      <c r="D14" s="118"/>
      <c r="E14" s="119">
        <f>SUM(E7:E13)</f>
        <v>0</v>
      </c>
      <c r="F14" s="120">
        <f>SUM(F7:F13)</f>
        <v>0</v>
      </c>
      <c r="G14" s="120">
        <f>SUM(G7:G13)</f>
        <v>0</v>
      </c>
      <c r="H14" s="120">
        <f>SUM(H7:H13)</f>
        <v>0</v>
      </c>
      <c r="I14" s="121">
        <f>SUM(I7:I13)</f>
        <v>0</v>
      </c>
    </row>
    <row r="15" spans="1:57">
      <c r="A15" s="65"/>
      <c r="B15" s="65"/>
      <c r="C15" s="65"/>
      <c r="D15" s="65"/>
      <c r="E15" s="65"/>
      <c r="F15" s="65"/>
      <c r="G15" s="65"/>
      <c r="H15" s="65"/>
      <c r="I15" s="65"/>
    </row>
    <row r="16" spans="1:57" ht="19.5" customHeight="1">
      <c r="A16" s="106" t="s">
        <v>59</v>
      </c>
      <c r="B16" s="106"/>
      <c r="C16" s="106"/>
      <c r="D16" s="106"/>
      <c r="E16" s="106"/>
      <c r="F16" s="106"/>
      <c r="G16" s="123"/>
      <c r="H16" s="106"/>
      <c r="I16" s="106"/>
      <c r="BA16" s="40"/>
      <c r="BB16" s="40"/>
      <c r="BC16" s="40"/>
      <c r="BD16" s="40"/>
      <c r="BE16" s="40"/>
    </row>
    <row r="17" spans="1:53" ht="13.5" thickBot="1">
      <c r="A17" s="76"/>
      <c r="B17" s="76"/>
      <c r="C17" s="76"/>
      <c r="D17" s="76"/>
      <c r="E17" s="76"/>
      <c r="F17" s="76"/>
      <c r="G17" s="76"/>
      <c r="H17" s="76"/>
      <c r="I17" s="76"/>
    </row>
    <row r="18" spans="1:53">
      <c r="A18" s="70" t="s">
        <v>60</v>
      </c>
      <c r="B18" s="71"/>
      <c r="C18" s="71"/>
      <c r="D18" s="124"/>
      <c r="E18" s="125" t="s">
        <v>61</v>
      </c>
      <c r="F18" s="126" t="s">
        <v>62</v>
      </c>
      <c r="G18" s="127" t="s">
        <v>63</v>
      </c>
      <c r="H18" s="128"/>
      <c r="I18" s="129" t="s">
        <v>61</v>
      </c>
    </row>
    <row r="19" spans="1:53">
      <c r="A19" s="63"/>
      <c r="B19" s="54"/>
      <c r="C19" s="54"/>
      <c r="D19" s="130"/>
      <c r="E19" s="131"/>
      <c r="F19" s="132"/>
      <c r="G19" s="133">
        <f>CHOOSE(BA19+1,HSV+PSV,HSV+PSV+Mont,HSV+PSV+Dodavka+Mont,HSV,PSV,Mont,Dodavka,Mont+Dodavka,0)</f>
        <v>0</v>
      </c>
      <c r="H19" s="134"/>
      <c r="I19" s="135">
        <f>E19+F19*G19/100</f>
        <v>0</v>
      </c>
      <c r="BA19">
        <v>8</v>
      </c>
    </row>
    <row r="20" spans="1:53" ht="13.5" thickBot="1">
      <c r="A20" s="136"/>
      <c r="B20" s="137" t="s">
        <v>64</v>
      </c>
      <c r="C20" s="138"/>
      <c r="D20" s="139"/>
      <c r="E20" s="140"/>
      <c r="F20" s="141"/>
      <c r="G20" s="141"/>
      <c r="H20" s="219">
        <f>SUM(H19:H19)</f>
        <v>0</v>
      </c>
      <c r="I20" s="220"/>
    </row>
    <row r="22" spans="1:53">
      <c r="B22" s="122"/>
      <c r="F22" s="142"/>
      <c r="G22" s="143"/>
      <c r="H22" s="143"/>
      <c r="I22" s="144"/>
    </row>
    <row r="23" spans="1:53">
      <c r="F23" s="142"/>
      <c r="G23" s="143"/>
      <c r="H23" s="143"/>
      <c r="I23" s="144"/>
    </row>
    <row r="24" spans="1:53">
      <c r="F24" s="142"/>
      <c r="G24" s="143"/>
      <c r="H24" s="143"/>
      <c r="I24" s="144"/>
    </row>
    <row r="25" spans="1:53">
      <c r="F25" s="142"/>
      <c r="G25" s="143"/>
      <c r="H25" s="143"/>
      <c r="I25" s="144"/>
    </row>
    <row r="26" spans="1:53">
      <c r="F26" s="142"/>
      <c r="G26" s="143"/>
      <c r="H26" s="143"/>
      <c r="I26" s="144"/>
    </row>
    <row r="27" spans="1:53">
      <c r="F27" s="142"/>
      <c r="G27" s="143"/>
      <c r="H27" s="143"/>
      <c r="I27" s="144"/>
    </row>
    <row r="28" spans="1:53">
      <c r="F28" s="142"/>
      <c r="G28" s="143"/>
      <c r="H28" s="143"/>
      <c r="I28" s="144"/>
    </row>
    <row r="29" spans="1:53">
      <c r="F29" s="142"/>
      <c r="G29" s="143"/>
      <c r="H29" s="143"/>
      <c r="I29" s="144"/>
    </row>
    <row r="30" spans="1:53">
      <c r="F30" s="142"/>
      <c r="G30" s="143"/>
      <c r="H30" s="143"/>
      <c r="I30" s="144"/>
    </row>
    <row r="31" spans="1:53">
      <c r="F31" s="142"/>
      <c r="G31" s="143"/>
      <c r="H31" s="143"/>
      <c r="I31" s="144"/>
    </row>
    <row r="32" spans="1:53">
      <c r="F32" s="142"/>
      <c r="G32" s="143"/>
      <c r="H32" s="143"/>
      <c r="I32" s="144"/>
    </row>
    <row r="33" spans="6:9">
      <c r="F33" s="142"/>
      <c r="G33" s="143"/>
      <c r="H33" s="143"/>
      <c r="I33" s="144"/>
    </row>
    <row r="34" spans="6:9">
      <c r="F34" s="142"/>
      <c r="G34" s="143"/>
      <c r="H34" s="143"/>
      <c r="I34" s="144"/>
    </row>
    <row r="35" spans="6:9">
      <c r="F35" s="142"/>
      <c r="G35" s="143"/>
      <c r="H35" s="143"/>
      <c r="I35" s="144"/>
    </row>
    <row r="36" spans="6:9">
      <c r="F36" s="142"/>
      <c r="G36" s="143"/>
      <c r="H36" s="143"/>
      <c r="I36" s="144"/>
    </row>
    <row r="37" spans="6:9">
      <c r="F37" s="142"/>
      <c r="G37" s="143"/>
      <c r="H37" s="143"/>
      <c r="I37" s="144"/>
    </row>
    <row r="38" spans="6:9">
      <c r="F38" s="142"/>
      <c r="G38" s="143"/>
      <c r="H38" s="143"/>
      <c r="I38" s="144"/>
    </row>
    <row r="39" spans="6:9">
      <c r="F39" s="142"/>
      <c r="G39" s="143"/>
      <c r="H39" s="143"/>
      <c r="I39" s="144"/>
    </row>
    <row r="40" spans="6:9">
      <c r="F40" s="142"/>
      <c r="G40" s="143"/>
      <c r="H40" s="143"/>
      <c r="I40" s="144"/>
    </row>
    <row r="41" spans="6:9">
      <c r="F41" s="142"/>
      <c r="G41" s="143"/>
      <c r="H41" s="143"/>
      <c r="I41" s="144"/>
    </row>
    <row r="42" spans="6:9">
      <c r="F42" s="142"/>
      <c r="G42" s="143"/>
      <c r="H42" s="143"/>
      <c r="I42" s="144"/>
    </row>
    <row r="43" spans="6:9">
      <c r="F43" s="142"/>
      <c r="G43" s="143"/>
      <c r="H43" s="143"/>
      <c r="I43" s="144"/>
    </row>
    <row r="44" spans="6:9">
      <c r="F44" s="142"/>
      <c r="G44" s="143"/>
      <c r="H44" s="143"/>
      <c r="I44" s="144"/>
    </row>
    <row r="45" spans="6:9">
      <c r="F45" s="142"/>
      <c r="G45" s="143"/>
      <c r="H45" s="143"/>
      <c r="I45" s="144"/>
    </row>
    <row r="46" spans="6:9">
      <c r="F46" s="142"/>
      <c r="G46" s="143"/>
      <c r="H46" s="143"/>
      <c r="I46" s="144"/>
    </row>
    <row r="47" spans="6:9">
      <c r="F47" s="142"/>
      <c r="G47" s="143"/>
      <c r="H47" s="143"/>
      <c r="I47" s="144"/>
    </row>
    <row r="48" spans="6:9">
      <c r="F48" s="142"/>
      <c r="G48" s="143"/>
      <c r="H48" s="143"/>
      <c r="I48" s="144"/>
    </row>
    <row r="49" spans="6:9">
      <c r="F49" s="142"/>
      <c r="G49" s="143"/>
      <c r="H49" s="143"/>
      <c r="I49" s="144"/>
    </row>
    <row r="50" spans="6:9">
      <c r="F50" s="142"/>
      <c r="G50" s="143"/>
      <c r="H50" s="143"/>
      <c r="I50" s="144"/>
    </row>
    <row r="51" spans="6:9">
      <c r="F51" s="142"/>
      <c r="G51" s="143"/>
      <c r="H51" s="143"/>
      <c r="I51" s="144"/>
    </row>
    <row r="52" spans="6:9">
      <c r="F52" s="142"/>
      <c r="G52" s="143"/>
      <c r="H52" s="143"/>
      <c r="I52" s="144"/>
    </row>
    <row r="53" spans="6:9">
      <c r="F53" s="142"/>
      <c r="G53" s="143"/>
      <c r="H53" s="143"/>
      <c r="I53" s="144"/>
    </row>
    <row r="54" spans="6:9">
      <c r="F54" s="142"/>
      <c r="G54" s="143"/>
      <c r="H54" s="143"/>
      <c r="I54" s="144"/>
    </row>
    <row r="55" spans="6:9">
      <c r="F55" s="142"/>
      <c r="G55" s="143"/>
      <c r="H55" s="143"/>
      <c r="I55" s="144"/>
    </row>
    <row r="56" spans="6:9">
      <c r="F56" s="142"/>
      <c r="G56" s="143"/>
      <c r="H56" s="143"/>
      <c r="I56" s="144"/>
    </row>
    <row r="57" spans="6:9">
      <c r="F57" s="142"/>
      <c r="G57" s="143"/>
      <c r="H57" s="143"/>
      <c r="I57" s="144"/>
    </row>
    <row r="58" spans="6:9">
      <c r="F58" s="142"/>
      <c r="G58" s="143"/>
      <c r="H58" s="143"/>
      <c r="I58" s="144"/>
    </row>
    <row r="59" spans="6:9">
      <c r="F59" s="142"/>
      <c r="G59" s="143"/>
      <c r="H59" s="143"/>
      <c r="I59" s="144"/>
    </row>
    <row r="60" spans="6:9">
      <c r="F60" s="142"/>
      <c r="G60" s="143"/>
      <c r="H60" s="143"/>
      <c r="I60" s="144"/>
    </row>
    <row r="61" spans="6:9">
      <c r="F61" s="142"/>
      <c r="G61" s="143"/>
      <c r="H61" s="143"/>
      <c r="I61" s="144"/>
    </row>
    <row r="62" spans="6:9">
      <c r="F62" s="142"/>
      <c r="G62" s="143"/>
      <c r="H62" s="143"/>
      <c r="I62" s="144"/>
    </row>
    <row r="63" spans="6:9">
      <c r="F63" s="142"/>
      <c r="G63" s="143"/>
      <c r="H63" s="143"/>
      <c r="I63" s="144"/>
    </row>
    <row r="64" spans="6:9">
      <c r="F64" s="142"/>
      <c r="G64" s="143"/>
      <c r="H64" s="143"/>
      <c r="I64" s="144"/>
    </row>
    <row r="65" spans="6:9">
      <c r="F65" s="142"/>
      <c r="G65" s="143"/>
      <c r="H65" s="143"/>
      <c r="I65" s="144"/>
    </row>
    <row r="66" spans="6:9">
      <c r="F66" s="142"/>
      <c r="G66" s="143"/>
      <c r="H66" s="143"/>
      <c r="I66" s="144"/>
    </row>
    <row r="67" spans="6:9">
      <c r="F67" s="142"/>
      <c r="G67" s="143"/>
      <c r="H67" s="143"/>
      <c r="I67" s="144"/>
    </row>
    <row r="68" spans="6:9">
      <c r="F68" s="142"/>
      <c r="G68" s="143"/>
      <c r="H68" s="143"/>
      <c r="I68" s="144"/>
    </row>
    <row r="69" spans="6:9">
      <c r="F69" s="142"/>
      <c r="G69" s="143"/>
      <c r="H69" s="143"/>
      <c r="I69" s="144"/>
    </row>
    <row r="70" spans="6:9">
      <c r="F70" s="142"/>
      <c r="G70" s="143"/>
      <c r="H70" s="143"/>
      <c r="I70" s="144"/>
    </row>
    <row r="71" spans="6:9">
      <c r="F71" s="142"/>
      <c r="G71" s="143"/>
      <c r="H71" s="143"/>
      <c r="I71" s="144"/>
    </row>
  </sheetData>
  <mergeCells count="4">
    <mergeCell ref="A1:B1"/>
    <mergeCell ref="A2:B2"/>
    <mergeCell ref="G2:I2"/>
    <mergeCell ref="H20:I2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131"/>
  <sheetViews>
    <sheetView showGridLines="0" showZeros="0" tabSelected="1" zoomScaleNormal="100" workbookViewId="0">
      <selection activeCell="I5" sqref="I5"/>
    </sheetView>
  </sheetViews>
  <sheetFormatPr defaultRowHeight="12.75"/>
  <cols>
    <col min="1" max="1" width="4.42578125" style="145" customWidth="1"/>
    <col min="2" max="2" width="11.5703125" style="145" customWidth="1"/>
    <col min="3" max="3" width="40.42578125" style="145" customWidth="1"/>
    <col min="4" max="4" width="5.5703125" style="145" customWidth="1"/>
    <col min="5" max="5" width="8.5703125" style="191" customWidth="1"/>
    <col min="6" max="6" width="9.85546875" style="145" customWidth="1"/>
    <col min="7" max="7" width="13.85546875" style="145" customWidth="1"/>
    <col min="8" max="11" width="9.140625" style="145"/>
    <col min="12" max="12" width="75.42578125" style="145" customWidth="1"/>
    <col min="13" max="13" width="45.28515625" style="145" customWidth="1"/>
    <col min="14" max="16384" width="9.140625" style="145"/>
  </cols>
  <sheetData>
    <row r="1" spans="1:104" ht="15.75">
      <c r="A1" s="221" t="s">
        <v>170</v>
      </c>
      <c r="B1" s="221"/>
      <c r="C1" s="221"/>
      <c r="D1" s="221"/>
      <c r="E1" s="221"/>
      <c r="F1" s="221"/>
      <c r="G1" s="221"/>
    </row>
    <row r="2" spans="1:104" ht="14.25" customHeight="1" thickBot="1">
      <c r="A2" s="146"/>
      <c r="B2" s="147"/>
      <c r="C2" s="148"/>
      <c r="D2" s="148"/>
      <c r="E2" s="149"/>
      <c r="F2" s="148"/>
      <c r="G2" s="148"/>
    </row>
    <row r="3" spans="1:104" ht="13.5" thickTop="1">
      <c r="A3" s="212" t="s">
        <v>49</v>
      </c>
      <c r="B3" s="213"/>
      <c r="C3" s="96" t="str">
        <f>CONCATENATE(cislostavby," ",nazevstavby)</f>
        <v>KOM-212 Rekonstrukce komunikace a chodníků v ul.Vodní,</v>
      </c>
      <c r="D3" s="97"/>
      <c r="E3" s="150" t="s">
        <v>65</v>
      </c>
      <c r="F3" s="151">
        <f>Rekapitulace!H1</f>
        <v>2</v>
      </c>
      <c r="G3" s="152"/>
    </row>
    <row r="4" spans="1:104" ht="13.5" thickBot="1">
      <c r="A4" s="222" t="s">
        <v>51</v>
      </c>
      <c r="B4" s="215"/>
      <c r="C4" s="102" t="str">
        <f>CONCATENATE(cisloobjektu," ",nazevobjektu)</f>
        <v>SO03 Trasa trubkového vedení</v>
      </c>
      <c r="D4" s="103"/>
      <c r="E4" s="223" t="str">
        <f>Rekapitulace!G2</f>
        <v>Trasa trubkového vedení - 2.etapa</v>
      </c>
      <c r="F4" s="224"/>
      <c r="G4" s="225"/>
    </row>
    <row r="5" spans="1:104" ht="13.5" thickTop="1">
      <c r="A5" s="153"/>
      <c r="B5" s="146"/>
      <c r="C5" s="146"/>
      <c r="D5" s="146"/>
      <c r="E5" s="154"/>
      <c r="F5" s="146"/>
      <c r="G5" s="155"/>
    </row>
    <row r="6" spans="1:104">
      <c r="A6" s="156" t="s">
        <v>66</v>
      </c>
      <c r="B6" s="157" t="s">
        <v>67</v>
      </c>
      <c r="C6" s="157" t="s">
        <v>68</v>
      </c>
      <c r="D6" s="157" t="s">
        <v>69</v>
      </c>
      <c r="E6" s="158" t="s">
        <v>70</v>
      </c>
      <c r="F6" s="157" t="s">
        <v>71</v>
      </c>
      <c r="G6" s="159" t="s">
        <v>72</v>
      </c>
    </row>
    <row r="7" spans="1:104">
      <c r="A7" s="160" t="s">
        <v>73</v>
      </c>
      <c r="B7" s="161" t="s">
        <v>74</v>
      </c>
      <c r="C7" s="162" t="s">
        <v>75</v>
      </c>
      <c r="D7" s="163"/>
      <c r="E7" s="164"/>
      <c r="F7" s="164"/>
      <c r="G7" s="165"/>
      <c r="H7" s="166"/>
      <c r="I7" s="166"/>
      <c r="O7" s="167">
        <v>1</v>
      </c>
    </row>
    <row r="8" spans="1:104">
      <c r="A8" s="168">
        <v>1</v>
      </c>
      <c r="B8" s="169" t="s">
        <v>82</v>
      </c>
      <c r="C8" s="170" t="s">
        <v>83</v>
      </c>
      <c r="D8" s="171" t="s">
        <v>84</v>
      </c>
      <c r="E8" s="172">
        <v>1</v>
      </c>
      <c r="F8" s="172"/>
      <c r="G8" s="173">
        <f t="shared" ref="G8:G13" si="0">E8*F8</f>
        <v>0</v>
      </c>
      <c r="O8" s="167">
        <v>2</v>
      </c>
      <c r="AA8" s="145">
        <v>1</v>
      </c>
      <c r="AB8" s="145">
        <v>1</v>
      </c>
      <c r="AC8" s="145">
        <v>1</v>
      </c>
      <c r="AZ8" s="145">
        <v>1</v>
      </c>
      <c r="BA8" s="145">
        <f t="shared" ref="BA8:BA13" si="1">IF(AZ8=1,G8,0)</f>
        <v>0</v>
      </c>
      <c r="BB8" s="145">
        <f t="shared" ref="BB8:BB13" si="2">IF(AZ8=2,G8,0)</f>
        <v>0</v>
      </c>
      <c r="BC8" s="145">
        <f t="shared" ref="BC8:BC13" si="3">IF(AZ8=3,G8,0)</f>
        <v>0</v>
      </c>
      <c r="BD8" s="145">
        <f t="shared" ref="BD8:BD13" si="4">IF(AZ8=4,G8,0)</f>
        <v>0</v>
      </c>
      <c r="BE8" s="145">
        <f t="shared" ref="BE8:BE13" si="5">IF(AZ8=5,G8,0)</f>
        <v>0</v>
      </c>
      <c r="CA8" s="174">
        <v>1</v>
      </c>
      <c r="CB8" s="174">
        <v>1</v>
      </c>
      <c r="CZ8" s="145">
        <v>0</v>
      </c>
    </row>
    <row r="9" spans="1:104">
      <c r="A9" s="168">
        <v>2</v>
      </c>
      <c r="B9" s="169" t="s">
        <v>85</v>
      </c>
      <c r="C9" s="170" t="s">
        <v>86</v>
      </c>
      <c r="D9" s="171" t="s">
        <v>84</v>
      </c>
      <c r="E9" s="172">
        <v>1</v>
      </c>
      <c r="F9" s="172"/>
      <c r="G9" s="173">
        <f t="shared" si="0"/>
        <v>0</v>
      </c>
      <c r="O9" s="167">
        <v>2</v>
      </c>
      <c r="AA9" s="145">
        <v>1</v>
      </c>
      <c r="AB9" s="145">
        <v>1</v>
      </c>
      <c r="AC9" s="145">
        <v>1</v>
      </c>
      <c r="AZ9" s="145">
        <v>1</v>
      </c>
      <c r="BA9" s="145">
        <f t="shared" si="1"/>
        <v>0</v>
      </c>
      <c r="BB9" s="145">
        <f t="shared" si="2"/>
        <v>0</v>
      </c>
      <c r="BC9" s="145">
        <f t="shared" si="3"/>
        <v>0</v>
      </c>
      <c r="BD9" s="145">
        <f t="shared" si="4"/>
        <v>0</v>
      </c>
      <c r="BE9" s="145">
        <f t="shared" si="5"/>
        <v>0</v>
      </c>
      <c r="CA9" s="174">
        <v>1</v>
      </c>
      <c r="CB9" s="174">
        <v>1</v>
      </c>
      <c r="CZ9" s="145">
        <v>0</v>
      </c>
    </row>
    <row r="10" spans="1:104">
      <c r="A10" s="168">
        <v>3</v>
      </c>
      <c r="B10" s="169" t="s">
        <v>87</v>
      </c>
      <c r="C10" s="170" t="s">
        <v>88</v>
      </c>
      <c r="D10" s="171" t="s">
        <v>84</v>
      </c>
      <c r="E10" s="172">
        <v>0.45</v>
      </c>
      <c r="F10" s="172"/>
      <c r="G10" s="173">
        <f t="shared" si="0"/>
        <v>0</v>
      </c>
      <c r="O10" s="167">
        <v>2</v>
      </c>
      <c r="AA10" s="145">
        <v>1</v>
      </c>
      <c r="AB10" s="145">
        <v>1</v>
      </c>
      <c r="AC10" s="145">
        <v>1</v>
      </c>
      <c r="AZ10" s="145">
        <v>1</v>
      </c>
      <c r="BA10" s="145">
        <f t="shared" si="1"/>
        <v>0</v>
      </c>
      <c r="BB10" s="145">
        <f t="shared" si="2"/>
        <v>0</v>
      </c>
      <c r="BC10" s="145">
        <f t="shared" si="3"/>
        <v>0</v>
      </c>
      <c r="BD10" s="145">
        <f t="shared" si="4"/>
        <v>0</v>
      </c>
      <c r="BE10" s="145">
        <f t="shared" si="5"/>
        <v>0</v>
      </c>
      <c r="CA10" s="174">
        <v>1</v>
      </c>
      <c r="CB10" s="174">
        <v>1</v>
      </c>
      <c r="CZ10" s="145">
        <v>0</v>
      </c>
    </row>
    <row r="11" spans="1:104">
      <c r="A11" s="168">
        <v>4</v>
      </c>
      <c r="B11" s="169" t="s">
        <v>89</v>
      </c>
      <c r="C11" s="170" t="s">
        <v>90</v>
      </c>
      <c r="D11" s="171" t="s">
        <v>84</v>
      </c>
      <c r="E11" s="172">
        <v>1.45</v>
      </c>
      <c r="F11" s="172"/>
      <c r="G11" s="173">
        <f t="shared" si="0"/>
        <v>0</v>
      </c>
      <c r="O11" s="167">
        <v>2</v>
      </c>
      <c r="AA11" s="145">
        <v>1</v>
      </c>
      <c r="AB11" s="145">
        <v>1</v>
      </c>
      <c r="AC11" s="145">
        <v>1</v>
      </c>
      <c r="AZ11" s="145">
        <v>1</v>
      </c>
      <c r="BA11" s="145">
        <f t="shared" si="1"/>
        <v>0</v>
      </c>
      <c r="BB11" s="145">
        <f t="shared" si="2"/>
        <v>0</v>
      </c>
      <c r="BC11" s="145">
        <f t="shared" si="3"/>
        <v>0</v>
      </c>
      <c r="BD11" s="145">
        <f t="shared" si="4"/>
        <v>0</v>
      </c>
      <c r="BE11" s="145">
        <f t="shared" si="5"/>
        <v>0</v>
      </c>
      <c r="CA11" s="174">
        <v>1</v>
      </c>
      <c r="CB11" s="174">
        <v>1</v>
      </c>
      <c r="CZ11" s="145">
        <v>0</v>
      </c>
    </row>
    <row r="12" spans="1:104">
      <c r="A12" s="168">
        <v>5</v>
      </c>
      <c r="B12" s="169" t="s">
        <v>91</v>
      </c>
      <c r="C12" s="170" t="s">
        <v>92</v>
      </c>
      <c r="D12" s="171" t="s">
        <v>84</v>
      </c>
      <c r="E12" s="172">
        <v>1.45</v>
      </c>
      <c r="F12" s="172"/>
      <c r="G12" s="173">
        <f t="shared" si="0"/>
        <v>0</v>
      </c>
      <c r="O12" s="167">
        <v>2</v>
      </c>
      <c r="AA12" s="145">
        <v>1</v>
      </c>
      <c r="AB12" s="145">
        <v>1</v>
      </c>
      <c r="AC12" s="145">
        <v>1</v>
      </c>
      <c r="AZ12" s="145">
        <v>1</v>
      </c>
      <c r="BA12" s="145">
        <f t="shared" si="1"/>
        <v>0</v>
      </c>
      <c r="BB12" s="145">
        <f t="shared" si="2"/>
        <v>0</v>
      </c>
      <c r="BC12" s="145">
        <f t="shared" si="3"/>
        <v>0</v>
      </c>
      <c r="BD12" s="145">
        <f t="shared" si="4"/>
        <v>0</v>
      </c>
      <c r="BE12" s="145">
        <f t="shared" si="5"/>
        <v>0</v>
      </c>
      <c r="CA12" s="174">
        <v>1</v>
      </c>
      <c r="CB12" s="174">
        <v>1</v>
      </c>
      <c r="CZ12" s="145">
        <v>0</v>
      </c>
    </row>
    <row r="13" spans="1:104">
      <c r="A13" s="168">
        <v>6</v>
      </c>
      <c r="B13" s="169" t="s">
        <v>93</v>
      </c>
      <c r="C13" s="170" t="s">
        <v>94</v>
      </c>
      <c r="D13" s="171" t="s">
        <v>84</v>
      </c>
      <c r="E13" s="172">
        <v>1.45</v>
      </c>
      <c r="F13" s="172"/>
      <c r="G13" s="173">
        <f t="shared" si="0"/>
        <v>0</v>
      </c>
      <c r="O13" s="167">
        <v>2</v>
      </c>
      <c r="AA13" s="145">
        <v>12</v>
      </c>
      <c r="AB13" s="145">
        <v>0</v>
      </c>
      <c r="AC13" s="145">
        <v>1</v>
      </c>
      <c r="AZ13" s="145">
        <v>1</v>
      </c>
      <c r="BA13" s="145">
        <f t="shared" si="1"/>
        <v>0</v>
      </c>
      <c r="BB13" s="145">
        <f t="shared" si="2"/>
        <v>0</v>
      </c>
      <c r="BC13" s="145">
        <f t="shared" si="3"/>
        <v>0</v>
      </c>
      <c r="BD13" s="145">
        <f t="shared" si="4"/>
        <v>0</v>
      </c>
      <c r="BE13" s="145">
        <f t="shared" si="5"/>
        <v>0</v>
      </c>
      <c r="CA13" s="174">
        <v>12</v>
      </c>
      <c r="CB13" s="174">
        <v>0</v>
      </c>
      <c r="CZ13" s="145">
        <v>0</v>
      </c>
    </row>
    <row r="14" spans="1:104">
      <c r="A14" s="181"/>
      <c r="B14" s="182" t="s">
        <v>76</v>
      </c>
      <c r="C14" s="183" t="str">
        <f>CONCATENATE(B7," ",C7)</f>
        <v>1 Zemní práce</v>
      </c>
      <c r="D14" s="184"/>
      <c r="E14" s="185"/>
      <c r="F14" s="186"/>
      <c r="G14" s="187">
        <f>SUM(G7:G13)</f>
        <v>0</v>
      </c>
      <c r="O14" s="167">
        <v>4</v>
      </c>
      <c r="BA14" s="188">
        <f>SUM(BA7:BA13)</f>
        <v>0</v>
      </c>
      <c r="BB14" s="188">
        <f>SUM(BB7:BB13)</f>
        <v>0</v>
      </c>
      <c r="BC14" s="188">
        <f>SUM(BC7:BC13)</f>
        <v>0</v>
      </c>
      <c r="BD14" s="188">
        <f>SUM(BD7:BD13)</f>
        <v>0</v>
      </c>
      <c r="BE14" s="188">
        <f>SUM(BE7:BE13)</f>
        <v>0</v>
      </c>
    </row>
    <row r="15" spans="1:104">
      <c r="A15" s="160" t="s">
        <v>73</v>
      </c>
      <c r="B15" s="161" t="s">
        <v>95</v>
      </c>
      <c r="C15" s="162" t="s">
        <v>96</v>
      </c>
      <c r="D15" s="163"/>
      <c r="E15" s="164"/>
      <c r="F15" s="164"/>
      <c r="G15" s="165"/>
      <c r="H15" s="166"/>
      <c r="I15" s="166"/>
      <c r="O15" s="167">
        <v>1</v>
      </c>
    </row>
    <row r="16" spans="1:104" ht="22.5">
      <c r="A16" s="168">
        <v>7</v>
      </c>
      <c r="B16" s="169" t="s">
        <v>97</v>
      </c>
      <c r="C16" s="170" t="s">
        <v>98</v>
      </c>
      <c r="D16" s="171" t="s">
        <v>99</v>
      </c>
      <c r="E16" s="172">
        <v>164.5</v>
      </c>
      <c r="F16" s="172"/>
      <c r="G16" s="173">
        <f>E16*F16</f>
        <v>0</v>
      </c>
      <c r="O16" s="167">
        <v>2</v>
      </c>
      <c r="AA16" s="145">
        <v>1</v>
      </c>
      <c r="AB16" s="145">
        <v>1</v>
      </c>
      <c r="AC16" s="145">
        <v>1</v>
      </c>
      <c r="AZ16" s="145">
        <v>1</v>
      </c>
      <c r="BA16" s="145">
        <f>IF(AZ16=1,G16,0)</f>
        <v>0</v>
      </c>
      <c r="BB16" s="145">
        <f>IF(AZ16=2,G16,0)</f>
        <v>0</v>
      </c>
      <c r="BC16" s="145">
        <f>IF(AZ16=3,G16,0)</f>
        <v>0</v>
      </c>
      <c r="BD16" s="145">
        <f>IF(AZ16=4,G16,0)</f>
        <v>0</v>
      </c>
      <c r="BE16" s="145">
        <f>IF(AZ16=5,G16,0)</f>
        <v>0</v>
      </c>
      <c r="CA16" s="174">
        <v>1</v>
      </c>
      <c r="CB16" s="174">
        <v>1</v>
      </c>
      <c r="CZ16" s="145">
        <v>0.71643999999999997</v>
      </c>
    </row>
    <row r="17" spans="1:104">
      <c r="A17" s="175"/>
      <c r="B17" s="177"/>
      <c r="C17" s="226" t="s">
        <v>100</v>
      </c>
      <c r="D17" s="227"/>
      <c r="E17" s="178">
        <v>164.5</v>
      </c>
      <c r="F17" s="179"/>
      <c r="G17" s="180"/>
      <c r="M17" s="176" t="s">
        <v>100</v>
      </c>
      <c r="O17" s="167"/>
    </row>
    <row r="18" spans="1:104">
      <c r="A18" s="181"/>
      <c r="B18" s="182" t="s">
        <v>76</v>
      </c>
      <c r="C18" s="183" t="str">
        <f>CONCATENATE(B15," ",C15)</f>
        <v>59 Dlažby a předlažby komunikací</v>
      </c>
      <c r="D18" s="184"/>
      <c r="E18" s="185"/>
      <c r="F18" s="186"/>
      <c r="G18" s="187">
        <f>SUM(G15:G17)</f>
        <v>0</v>
      </c>
      <c r="O18" s="167">
        <v>4</v>
      </c>
      <c r="BA18" s="188">
        <f>SUM(BA15:BA17)</f>
        <v>0</v>
      </c>
      <c r="BB18" s="188">
        <f>SUM(BB15:BB17)</f>
        <v>0</v>
      </c>
      <c r="BC18" s="188">
        <f>SUM(BC15:BC17)</f>
        <v>0</v>
      </c>
      <c r="BD18" s="188">
        <f>SUM(BD15:BD17)</f>
        <v>0</v>
      </c>
      <c r="BE18" s="188">
        <f>SUM(BE15:BE17)</f>
        <v>0</v>
      </c>
    </row>
    <row r="19" spans="1:104">
      <c r="A19" s="160" t="s">
        <v>73</v>
      </c>
      <c r="B19" s="161" t="s">
        <v>101</v>
      </c>
      <c r="C19" s="162" t="s">
        <v>102</v>
      </c>
      <c r="D19" s="163"/>
      <c r="E19" s="164"/>
      <c r="F19" s="164"/>
      <c r="G19" s="165"/>
      <c r="H19" s="166"/>
      <c r="I19" s="166"/>
      <c r="O19" s="167">
        <v>1</v>
      </c>
    </row>
    <row r="20" spans="1:104">
      <c r="A20" s="168">
        <v>8</v>
      </c>
      <c r="B20" s="169" t="s">
        <v>103</v>
      </c>
      <c r="C20" s="170" t="s">
        <v>104</v>
      </c>
      <c r="D20" s="171" t="s">
        <v>99</v>
      </c>
      <c r="E20" s="172">
        <v>164.5</v>
      </c>
      <c r="F20" s="172"/>
      <c r="G20" s="173">
        <f>E20*F20</f>
        <v>0</v>
      </c>
      <c r="O20" s="167">
        <v>2</v>
      </c>
      <c r="AA20" s="145">
        <v>1</v>
      </c>
      <c r="AB20" s="145">
        <v>1</v>
      </c>
      <c r="AC20" s="145">
        <v>1</v>
      </c>
      <c r="AZ20" s="145">
        <v>1</v>
      </c>
      <c r="BA20" s="145">
        <f>IF(AZ20=1,G20,0)</f>
        <v>0</v>
      </c>
      <c r="BB20" s="145">
        <f>IF(AZ20=2,G20,0)</f>
        <v>0</v>
      </c>
      <c r="BC20" s="145">
        <f>IF(AZ20=3,G20,0)</f>
        <v>0</v>
      </c>
      <c r="BD20" s="145">
        <f>IF(AZ20=4,G20,0)</f>
        <v>0</v>
      </c>
      <c r="BE20" s="145">
        <f>IF(AZ20=5,G20,0)</f>
        <v>0</v>
      </c>
      <c r="CA20" s="174">
        <v>1</v>
      </c>
      <c r="CB20" s="174">
        <v>1</v>
      </c>
      <c r="CZ20" s="145">
        <v>0</v>
      </c>
    </row>
    <row r="21" spans="1:104">
      <c r="A21" s="175"/>
      <c r="B21" s="177"/>
      <c r="C21" s="226" t="s">
        <v>100</v>
      </c>
      <c r="D21" s="227"/>
      <c r="E21" s="178">
        <v>164.5</v>
      </c>
      <c r="F21" s="179"/>
      <c r="G21" s="180"/>
      <c r="M21" s="176" t="s">
        <v>100</v>
      </c>
      <c r="O21" s="167"/>
    </row>
    <row r="22" spans="1:104">
      <c r="A22" s="168">
        <v>9</v>
      </c>
      <c r="B22" s="169" t="s">
        <v>105</v>
      </c>
      <c r="C22" s="170" t="s">
        <v>106</v>
      </c>
      <c r="D22" s="171" t="s">
        <v>107</v>
      </c>
      <c r="E22" s="172">
        <v>117.85</v>
      </c>
      <c r="F22" s="172"/>
      <c r="G22" s="173">
        <f>E22*F22</f>
        <v>0</v>
      </c>
      <c r="O22" s="167">
        <v>2</v>
      </c>
      <c r="AA22" s="145">
        <v>1</v>
      </c>
      <c r="AB22" s="145">
        <v>3</v>
      </c>
      <c r="AC22" s="145">
        <v>3</v>
      </c>
      <c r="AZ22" s="145">
        <v>1</v>
      </c>
      <c r="BA22" s="145">
        <f>IF(AZ22=1,G22,0)</f>
        <v>0</v>
      </c>
      <c r="BB22" s="145">
        <f>IF(AZ22=2,G22,0)</f>
        <v>0</v>
      </c>
      <c r="BC22" s="145">
        <f>IF(AZ22=3,G22,0)</f>
        <v>0</v>
      </c>
      <c r="BD22" s="145">
        <f>IF(AZ22=4,G22,0)</f>
        <v>0</v>
      </c>
      <c r="BE22" s="145">
        <f>IF(AZ22=5,G22,0)</f>
        <v>0</v>
      </c>
      <c r="CA22" s="174">
        <v>1</v>
      </c>
      <c r="CB22" s="174">
        <v>3</v>
      </c>
      <c r="CZ22" s="145">
        <v>0</v>
      </c>
    </row>
    <row r="23" spans="1:104">
      <c r="A23" s="168">
        <v>10</v>
      </c>
      <c r="B23" s="169" t="s">
        <v>108</v>
      </c>
      <c r="C23" s="170" t="s">
        <v>109</v>
      </c>
      <c r="D23" s="171" t="s">
        <v>107</v>
      </c>
      <c r="E23" s="172">
        <v>1060.6500000000001</v>
      </c>
      <c r="F23" s="172"/>
      <c r="G23" s="173">
        <f>E23*F23</f>
        <v>0</v>
      </c>
      <c r="O23" s="167">
        <v>2</v>
      </c>
      <c r="AA23" s="145">
        <v>1</v>
      </c>
      <c r="AB23" s="145">
        <v>3</v>
      </c>
      <c r="AC23" s="145">
        <v>3</v>
      </c>
      <c r="AZ23" s="145">
        <v>1</v>
      </c>
      <c r="BA23" s="145">
        <f>IF(AZ23=1,G23,0)</f>
        <v>0</v>
      </c>
      <c r="BB23" s="145">
        <f>IF(AZ23=2,G23,0)</f>
        <v>0</v>
      </c>
      <c r="BC23" s="145">
        <f>IF(AZ23=3,G23,0)</f>
        <v>0</v>
      </c>
      <c r="BD23" s="145">
        <f>IF(AZ23=4,G23,0)</f>
        <v>0</v>
      </c>
      <c r="BE23" s="145">
        <f>IF(AZ23=5,G23,0)</f>
        <v>0</v>
      </c>
      <c r="CA23" s="174">
        <v>1</v>
      </c>
      <c r="CB23" s="174">
        <v>3</v>
      </c>
      <c r="CZ23" s="145">
        <v>0</v>
      </c>
    </row>
    <row r="24" spans="1:104">
      <c r="A24" s="175"/>
      <c r="B24" s="177"/>
      <c r="C24" s="226" t="s">
        <v>110</v>
      </c>
      <c r="D24" s="227"/>
      <c r="E24" s="178">
        <v>1060.6500000000001</v>
      </c>
      <c r="F24" s="179"/>
      <c r="G24" s="180"/>
      <c r="M24" s="176" t="s">
        <v>110</v>
      </c>
      <c r="O24" s="167"/>
    </row>
    <row r="25" spans="1:104">
      <c r="A25" s="168">
        <v>11</v>
      </c>
      <c r="B25" s="169" t="s">
        <v>111</v>
      </c>
      <c r="C25" s="170" t="s">
        <v>112</v>
      </c>
      <c r="D25" s="171" t="s">
        <v>107</v>
      </c>
      <c r="E25" s="172">
        <v>117.85</v>
      </c>
      <c r="F25" s="172"/>
      <c r="G25" s="173">
        <f>E25*F25</f>
        <v>0</v>
      </c>
      <c r="O25" s="167">
        <v>2</v>
      </c>
      <c r="AA25" s="145">
        <v>3</v>
      </c>
      <c r="AB25" s="145">
        <v>1</v>
      </c>
      <c r="AC25" s="145" t="s">
        <v>111</v>
      </c>
      <c r="AZ25" s="145">
        <v>1</v>
      </c>
      <c r="BA25" s="145">
        <f>IF(AZ25=1,G25,0)</f>
        <v>0</v>
      </c>
      <c r="BB25" s="145">
        <f>IF(AZ25=2,G25,0)</f>
        <v>0</v>
      </c>
      <c r="BC25" s="145">
        <f>IF(AZ25=3,G25,0)</f>
        <v>0</v>
      </c>
      <c r="BD25" s="145">
        <f>IF(AZ25=4,G25,0)</f>
        <v>0</v>
      </c>
      <c r="BE25" s="145">
        <f>IF(AZ25=5,G25,0)</f>
        <v>0</v>
      </c>
      <c r="CA25" s="174">
        <v>3</v>
      </c>
      <c r="CB25" s="174">
        <v>1</v>
      </c>
      <c r="CZ25" s="145">
        <v>0</v>
      </c>
    </row>
    <row r="26" spans="1:104">
      <c r="A26" s="168">
        <v>12</v>
      </c>
      <c r="B26" s="169" t="s">
        <v>113</v>
      </c>
      <c r="C26" s="170" t="s">
        <v>114</v>
      </c>
      <c r="D26" s="171" t="s">
        <v>107</v>
      </c>
      <c r="E26" s="172">
        <v>117.85</v>
      </c>
      <c r="F26" s="172"/>
      <c r="G26" s="173">
        <f>E26*F26</f>
        <v>0</v>
      </c>
      <c r="O26" s="167">
        <v>2</v>
      </c>
      <c r="AA26" s="145">
        <v>12</v>
      </c>
      <c r="AB26" s="145">
        <v>1</v>
      </c>
      <c r="AC26" s="145">
        <v>2</v>
      </c>
      <c r="AZ26" s="145">
        <v>1</v>
      </c>
      <c r="BA26" s="145">
        <f>IF(AZ26=1,G26,0)</f>
        <v>0</v>
      </c>
      <c r="BB26" s="145">
        <f>IF(AZ26=2,G26,0)</f>
        <v>0</v>
      </c>
      <c r="BC26" s="145">
        <f>IF(AZ26=3,G26,0)</f>
        <v>0</v>
      </c>
      <c r="BD26" s="145">
        <f>IF(AZ26=4,G26,0)</f>
        <v>0</v>
      </c>
      <c r="BE26" s="145">
        <f>IF(AZ26=5,G26,0)</f>
        <v>0</v>
      </c>
      <c r="CA26" s="174">
        <v>12</v>
      </c>
      <c r="CB26" s="174">
        <v>1</v>
      </c>
      <c r="CZ26" s="145">
        <v>0</v>
      </c>
    </row>
    <row r="27" spans="1:104">
      <c r="A27" s="181"/>
      <c r="B27" s="182" t="s">
        <v>76</v>
      </c>
      <c r="C27" s="183" t="str">
        <f>CONCATENATE(B19," ",C19)</f>
        <v>9 Ostatní konstrukce, bourání</v>
      </c>
      <c r="D27" s="184"/>
      <c r="E27" s="185"/>
      <c r="F27" s="186"/>
      <c r="G27" s="187">
        <f>SUM(G19:G26)</f>
        <v>0</v>
      </c>
      <c r="O27" s="167">
        <v>4</v>
      </c>
      <c r="BA27" s="188">
        <f>SUM(BA19:BA26)</f>
        <v>0</v>
      </c>
      <c r="BB27" s="188">
        <f>SUM(BB19:BB26)</f>
        <v>0</v>
      </c>
      <c r="BC27" s="188">
        <f>SUM(BC19:BC26)</f>
        <v>0</v>
      </c>
      <c r="BD27" s="188">
        <f>SUM(BD19:BD26)</f>
        <v>0</v>
      </c>
      <c r="BE27" s="188">
        <f>SUM(BE19:BE26)</f>
        <v>0</v>
      </c>
    </row>
    <row r="28" spans="1:104">
      <c r="A28" s="160" t="s">
        <v>73</v>
      </c>
      <c r="B28" s="161" t="s">
        <v>115</v>
      </c>
      <c r="C28" s="162" t="s">
        <v>116</v>
      </c>
      <c r="D28" s="163"/>
      <c r="E28" s="164"/>
      <c r="F28" s="164"/>
      <c r="G28" s="165"/>
      <c r="H28" s="166"/>
      <c r="I28" s="166"/>
      <c r="O28" s="167">
        <v>1</v>
      </c>
    </row>
    <row r="29" spans="1:104">
      <c r="A29" s="168">
        <v>13</v>
      </c>
      <c r="B29" s="169" t="s">
        <v>117</v>
      </c>
      <c r="C29" s="170" t="s">
        <v>118</v>
      </c>
      <c r="D29" s="171" t="s">
        <v>84</v>
      </c>
      <c r="E29" s="172">
        <v>0.45</v>
      </c>
      <c r="F29" s="172"/>
      <c r="G29" s="173">
        <f>E29*F29</f>
        <v>0</v>
      </c>
      <c r="O29" s="167">
        <v>2</v>
      </c>
      <c r="AA29" s="145">
        <v>1</v>
      </c>
      <c r="AB29" s="145">
        <v>1</v>
      </c>
      <c r="AC29" s="145">
        <v>1</v>
      </c>
      <c r="AZ29" s="145">
        <v>1</v>
      </c>
      <c r="BA29" s="145">
        <f>IF(AZ29=1,G29,0)</f>
        <v>0</v>
      </c>
      <c r="BB29" s="145">
        <f>IF(AZ29=2,G29,0)</f>
        <v>0</v>
      </c>
      <c r="BC29" s="145">
        <f>IF(AZ29=3,G29,0)</f>
        <v>0</v>
      </c>
      <c r="BD29" s="145">
        <f>IF(AZ29=4,G29,0)</f>
        <v>0</v>
      </c>
      <c r="BE29" s="145">
        <f>IF(AZ29=5,G29,0)</f>
        <v>0</v>
      </c>
      <c r="CA29" s="174">
        <v>1</v>
      </c>
      <c r="CB29" s="174">
        <v>1</v>
      </c>
      <c r="CZ29" s="145">
        <v>2.4169299999999998</v>
      </c>
    </row>
    <row r="30" spans="1:104">
      <c r="A30" s="175"/>
      <c r="B30" s="177"/>
      <c r="C30" s="226" t="s">
        <v>119</v>
      </c>
      <c r="D30" s="227"/>
      <c r="E30" s="178">
        <v>0.45</v>
      </c>
      <c r="F30" s="179"/>
      <c r="G30" s="180"/>
      <c r="M30" s="176" t="s">
        <v>119</v>
      </c>
      <c r="O30" s="167"/>
    </row>
    <row r="31" spans="1:104">
      <c r="A31" s="168">
        <v>14</v>
      </c>
      <c r="B31" s="169" t="s">
        <v>120</v>
      </c>
      <c r="C31" s="170" t="s">
        <v>121</v>
      </c>
      <c r="D31" s="171" t="s">
        <v>122</v>
      </c>
      <c r="E31" s="172">
        <v>2</v>
      </c>
      <c r="F31" s="172"/>
      <c r="G31" s="173">
        <f>E31*F31</f>
        <v>0</v>
      </c>
      <c r="O31" s="167">
        <v>2</v>
      </c>
      <c r="AA31" s="145">
        <v>12</v>
      </c>
      <c r="AB31" s="145">
        <v>0</v>
      </c>
      <c r="AC31" s="145">
        <v>5</v>
      </c>
      <c r="AZ31" s="145">
        <v>1</v>
      </c>
      <c r="BA31" s="145">
        <f>IF(AZ31=1,G31,0)</f>
        <v>0</v>
      </c>
      <c r="BB31" s="145">
        <f>IF(AZ31=2,G31,0)</f>
        <v>0</v>
      </c>
      <c r="BC31" s="145">
        <f>IF(AZ31=3,G31,0)</f>
        <v>0</v>
      </c>
      <c r="BD31" s="145">
        <f>IF(AZ31=4,G31,0)</f>
        <v>0</v>
      </c>
      <c r="BE31" s="145">
        <f>IF(AZ31=5,G31,0)</f>
        <v>0</v>
      </c>
      <c r="CA31" s="174">
        <v>12</v>
      </c>
      <c r="CB31" s="174">
        <v>0</v>
      </c>
      <c r="CZ31" s="145">
        <v>0</v>
      </c>
    </row>
    <row r="32" spans="1:104">
      <c r="A32" s="168">
        <v>15</v>
      </c>
      <c r="B32" s="169" t="s">
        <v>123</v>
      </c>
      <c r="C32" s="170" t="s">
        <v>124</v>
      </c>
      <c r="D32" s="171" t="s">
        <v>122</v>
      </c>
      <c r="E32" s="172">
        <v>2</v>
      </c>
      <c r="F32" s="172"/>
      <c r="G32" s="173">
        <f>E32*F32</f>
        <v>0</v>
      </c>
      <c r="O32" s="167">
        <v>2</v>
      </c>
      <c r="AA32" s="145">
        <v>12</v>
      </c>
      <c r="AB32" s="145">
        <v>0</v>
      </c>
      <c r="AC32" s="145">
        <v>6</v>
      </c>
      <c r="AZ32" s="145">
        <v>1</v>
      </c>
      <c r="BA32" s="145">
        <f>IF(AZ32=1,G32,0)</f>
        <v>0</v>
      </c>
      <c r="BB32" s="145">
        <f>IF(AZ32=2,G32,0)</f>
        <v>0</v>
      </c>
      <c r="BC32" s="145">
        <f>IF(AZ32=3,G32,0)</f>
        <v>0</v>
      </c>
      <c r="BD32" s="145">
        <f>IF(AZ32=4,G32,0)</f>
        <v>0</v>
      </c>
      <c r="BE32" s="145">
        <f>IF(AZ32=5,G32,0)</f>
        <v>0</v>
      </c>
      <c r="CA32" s="174">
        <v>12</v>
      </c>
      <c r="CB32" s="174">
        <v>0</v>
      </c>
      <c r="CZ32" s="145">
        <v>0.12</v>
      </c>
    </row>
    <row r="33" spans="1:104">
      <c r="A33" s="181"/>
      <c r="B33" s="182" t="s">
        <v>76</v>
      </c>
      <c r="C33" s="183" t="str">
        <f>CONCATENATE(B28," ",C28)</f>
        <v>93 Dokončovací práce inženýrských staveb</v>
      </c>
      <c r="D33" s="184"/>
      <c r="E33" s="185"/>
      <c r="F33" s="186"/>
      <c r="G33" s="187">
        <f>SUM(G28:G32)</f>
        <v>0</v>
      </c>
      <c r="O33" s="167">
        <v>4</v>
      </c>
      <c r="BA33" s="188">
        <f>SUM(BA28:BA32)</f>
        <v>0</v>
      </c>
      <c r="BB33" s="188">
        <f>SUM(BB28:BB32)</f>
        <v>0</v>
      </c>
      <c r="BC33" s="188">
        <f>SUM(BC28:BC32)</f>
        <v>0</v>
      </c>
      <c r="BD33" s="188">
        <f>SUM(BD28:BD32)</f>
        <v>0</v>
      </c>
      <c r="BE33" s="188">
        <f>SUM(BE28:BE32)</f>
        <v>0</v>
      </c>
    </row>
    <row r="34" spans="1:104">
      <c r="A34" s="160" t="s">
        <v>73</v>
      </c>
      <c r="B34" s="161" t="s">
        <v>125</v>
      </c>
      <c r="C34" s="162" t="s">
        <v>126</v>
      </c>
      <c r="D34" s="163"/>
      <c r="E34" s="164"/>
      <c r="F34" s="164"/>
      <c r="G34" s="165"/>
      <c r="H34" s="166"/>
      <c r="I34" s="166"/>
      <c r="O34" s="167">
        <v>1</v>
      </c>
    </row>
    <row r="35" spans="1:104">
      <c r="A35" s="168">
        <v>16</v>
      </c>
      <c r="B35" s="169" t="s">
        <v>127</v>
      </c>
      <c r="C35" s="170" t="s">
        <v>128</v>
      </c>
      <c r="D35" s="171" t="s">
        <v>107</v>
      </c>
      <c r="E35" s="172">
        <v>119.18199850000001</v>
      </c>
      <c r="F35" s="172"/>
      <c r="G35" s="173">
        <f>E35*F35</f>
        <v>0</v>
      </c>
      <c r="O35" s="167">
        <v>2</v>
      </c>
      <c r="AA35" s="145">
        <v>7</v>
      </c>
      <c r="AB35" s="145">
        <v>1</v>
      </c>
      <c r="AC35" s="145">
        <v>2</v>
      </c>
      <c r="AZ35" s="145">
        <v>1</v>
      </c>
      <c r="BA35" s="145">
        <f>IF(AZ35=1,G35,0)</f>
        <v>0</v>
      </c>
      <c r="BB35" s="145">
        <f>IF(AZ35=2,G35,0)</f>
        <v>0</v>
      </c>
      <c r="BC35" s="145">
        <f>IF(AZ35=3,G35,0)</f>
        <v>0</v>
      </c>
      <c r="BD35" s="145">
        <f>IF(AZ35=4,G35,0)</f>
        <v>0</v>
      </c>
      <c r="BE35" s="145">
        <f>IF(AZ35=5,G35,0)</f>
        <v>0</v>
      </c>
      <c r="CA35" s="174">
        <v>7</v>
      </c>
      <c r="CB35" s="174">
        <v>1</v>
      </c>
      <c r="CZ35" s="145">
        <v>0</v>
      </c>
    </row>
    <row r="36" spans="1:104">
      <c r="A36" s="181"/>
      <c r="B36" s="182" t="s">
        <v>76</v>
      </c>
      <c r="C36" s="183" t="str">
        <f>CONCATENATE(B34," ",C34)</f>
        <v>99 Staveništní přesun hmot</v>
      </c>
      <c r="D36" s="184"/>
      <c r="E36" s="185"/>
      <c r="F36" s="186"/>
      <c r="G36" s="187">
        <f>SUM(G34:G35)</f>
        <v>0</v>
      </c>
      <c r="O36" s="167">
        <v>4</v>
      </c>
      <c r="BA36" s="188">
        <f>SUM(BA34:BA35)</f>
        <v>0</v>
      </c>
      <c r="BB36" s="188">
        <f>SUM(BB34:BB35)</f>
        <v>0</v>
      </c>
      <c r="BC36" s="188">
        <f>SUM(BC34:BC35)</f>
        <v>0</v>
      </c>
      <c r="BD36" s="188">
        <f>SUM(BD34:BD35)</f>
        <v>0</v>
      </c>
      <c r="BE36" s="188">
        <f>SUM(BE34:BE35)</f>
        <v>0</v>
      </c>
    </row>
    <row r="37" spans="1:104">
      <c r="A37" s="160" t="s">
        <v>73</v>
      </c>
      <c r="B37" s="161" t="s">
        <v>129</v>
      </c>
      <c r="C37" s="162" t="s">
        <v>130</v>
      </c>
      <c r="D37" s="163"/>
      <c r="E37" s="164"/>
      <c r="F37" s="164"/>
      <c r="G37" s="165"/>
      <c r="H37" s="166"/>
      <c r="I37" s="166"/>
      <c r="O37" s="167">
        <v>1</v>
      </c>
    </row>
    <row r="38" spans="1:104">
      <c r="A38" s="168">
        <v>17</v>
      </c>
      <c r="B38" s="169" t="s">
        <v>131</v>
      </c>
      <c r="C38" s="170" t="s">
        <v>132</v>
      </c>
      <c r="D38" s="171" t="s">
        <v>133</v>
      </c>
      <c r="E38" s="172">
        <v>720</v>
      </c>
      <c r="F38" s="172"/>
      <c r="G38" s="173">
        <f t="shared" ref="G38:G47" si="6">E38*F38</f>
        <v>0</v>
      </c>
      <c r="O38" s="167">
        <v>2</v>
      </c>
      <c r="AA38" s="145">
        <v>1</v>
      </c>
      <c r="AB38" s="145">
        <v>9</v>
      </c>
      <c r="AC38" s="145">
        <v>9</v>
      </c>
      <c r="AZ38" s="145">
        <v>4</v>
      </c>
      <c r="BA38" s="145">
        <f t="shared" ref="BA38:BA47" si="7">IF(AZ38=1,G38,0)</f>
        <v>0</v>
      </c>
      <c r="BB38" s="145">
        <f t="shared" ref="BB38:BB47" si="8">IF(AZ38=2,G38,0)</f>
        <v>0</v>
      </c>
      <c r="BC38" s="145">
        <f t="shared" ref="BC38:BC47" si="9">IF(AZ38=3,G38,0)</f>
        <v>0</v>
      </c>
      <c r="BD38" s="145">
        <f t="shared" ref="BD38:BD47" si="10">IF(AZ38=4,G38,0)</f>
        <v>0</v>
      </c>
      <c r="BE38" s="145">
        <f t="shared" ref="BE38:BE47" si="11">IF(AZ38=5,G38,0)</f>
        <v>0</v>
      </c>
      <c r="CA38" s="174">
        <v>1</v>
      </c>
      <c r="CB38" s="174">
        <v>9</v>
      </c>
      <c r="CZ38" s="145">
        <v>0</v>
      </c>
    </row>
    <row r="39" spans="1:104">
      <c r="A39" s="168">
        <v>18</v>
      </c>
      <c r="B39" s="169" t="s">
        <v>134</v>
      </c>
      <c r="C39" s="170" t="s">
        <v>135</v>
      </c>
      <c r="D39" s="171" t="s">
        <v>133</v>
      </c>
      <c r="E39" s="172">
        <v>720</v>
      </c>
      <c r="F39" s="172"/>
      <c r="G39" s="173">
        <f t="shared" si="6"/>
        <v>0</v>
      </c>
      <c r="O39" s="167">
        <v>2</v>
      </c>
      <c r="AA39" s="145">
        <v>1</v>
      </c>
      <c r="AB39" s="145">
        <v>9</v>
      </c>
      <c r="AC39" s="145">
        <v>9</v>
      </c>
      <c r="AZ39" s="145">
        <v>4</v>
      </c>
      <c r="BA39" s="145">
        <f t="shared" si="7"/>
        <v>0</v>
      </c>
      <c r="BB39" s="145">
        <f t="shared" si="8"/>
        <v>0</v>
      </c>
      <c r="BC39" s="145">
        <f t="shared" si="9"/>
        <v>0</v>
      </c>
      <c r="BD39" s="145">
        <f t="shared" si="10"/>
        <v>0</v>
      </c>
      <c r="BE39" s="145">
        <f t="shared" si="11"/>
        <v>0</v>
      </c>
      <c r="CA39" s="174">
        <v>1</v>
      </c>
      <c r="CB39" s="174">
        <v>9</v>
      </c>
      <c r="CZ39" s="145">
        <v>0</v>
      </c>
    </row>
    <row r="40" spans="1:104">
      <c r="A40" s="168">
        <v>19</v>
      </c>
      <c r="B40" s="169" t="s">
        <v>136</v>
      </c>
      <c r="C40" s="170" t="s">
        <v>137</v>
      </c>
      <c r="D40" s="171" t="s">
        <v>133</v>
      </c>
      <c r="E40" s="172">
        <v>1170</v>
      </c>
      <c r="F40" s="172"/>
      <c r="G40" s="173">
        <f t="shared" si="6"/>
        <v>0</v>
      </c>
      <c r="O40" s="167">
        <v>2</v>
      </c>
      <c r="AA40" s="145">
        <v>12</v>
      </c>
      <c r="AB40" s="145">
        <v>0</v>
      </c>
      <c r="AC40" s="145">
        <v>7</v>
      </c>
      <c r="AZ40" s="145">
        <v>4</v>
      </c>
      <c r="BA40" s="145">
        <f t="shared" si="7"/>
        <v>0</v>
      </c>
      <c r="BB40" s="145">
        <f t="shared" si="8"/>
        <v>0</v>
      </c>
      <c r="BC40" s="145">
        <f t="shared" si="9"/>
        <v>0</v>
      </c>
      <c r="BD40" s="145">
        <f t="shared" si="10"/>
        <v>0</v>
      </c>
      <c r="BE40" s="145">
        <f t="shared" si="11"/>
        <v>0</v>
      </c>
      <c r="CA40" s="174">
        <v>12</v>
      </c>
      <c r="CB40" s="174">
        <v>0</v>
      </c>
      <c r="CZ40" s="145">
        <v>0</v>
      </c>
    </row>
    <row r="41" spans="1:104">
      <c r="A41" s="168">
        <v>20</v>
      </c>
      <c r="B41" s="169" t="s">
        <v>138</v>
      </c>
      <c r="C41" s="170" t="s">
        <v>139</v>
      </c>
      <c r="D41" s="171" t="s">
        <v>133</v>
      </c>
      <c r="E41" s="172">
        <v>720</v>
      </c>
      <c r="F41" s="172"/>
      <c r="G41" s="173">
        <f t="shared" si="6"/>
        <v>0</v>
      </c>
      <c r="O41" s="167">
        <v>2</v>
      </c>
      <c r="AA41" s="145">
        <v>12</v>
      </c>
      <c r="AB41" s="145">
        <v>0</v>
      </c>
      <c r="AC41" s="145">
        <v>8</v>
      </c>
      <c r="AZ41" s="145">
        <v>4</v>
      </c>
      <c r="BA41" s="145">
        <f t="shared" si="7"/>
        <v>0</v>
      </c>
      <c r="BB41" s="145">
        <f t="shared" si="8"/>
        <v>0</v>
      </c>
      <c r="BC41" s="145">
        <f t="shared" si="9"/>
        <v>0</v>
      </c>
      <c r="BD41" s="145">
        <f t="shared" si="10"/>
        <v>0</v>
      </c>
      <c r="BE41" s="145">
        <f t="shared" si="11"/>
        <v>0</v>
      </c>
      <c r="CA41" s="174">
        <v>12</v>
      </c>
      <c r="CB41" s="174">
        <v>0</v>
      </c>
      <c r="CZ41" s="145">
        <v>3.0000000000000001E-3</v>
      </c>
    </row>
    <row r="42" spans="1:104">
      <c r="A42" s="168">
        <v>21</v>
      </c>
      <c r="B42" s="169" t="s">
        <v>140</v>
      </c>
      <c r="C42" s="170" t="s">
        <v>141</v>
      </c>
      <c r="D42" s="171" t="s">
        <v>133</v>
      </c>
      <c r="E42" s="172">
        <v>1170</v>
      </c>
      <c r="F42" s="172"/>
      <c r="G42" s="173">
        <f t="shared" si="6"/>
        <v>0</v>
      </c>
      <c r="O42" s="167">
        <v>2</v>
      </c>
      <c r="AA42" s="145">
        <v>12</v>
      </c>
      <c r="AB42" s="145">
        <v>0</v>
      </c>
      <c r="AC42" s="145">
        <v>9</v>
      </c>
      <c r="AZ42" s="145">
        <v>4</v>
      </c>
      <c r="BA42" s="145">
        <f t="shared" si="7"/>
        <v>0</v>
      </c>
      <c r="BB42" s="145">
        <f t="shared" si="8"/>
        <v>0</v>
      </c>
      <c r="BC42" s="145">
        <f t="shared" si="9"/>
        <v>0</v>
      </c>
      <c r="BD42" s="145">
        <f t="shared" si="10"/>
        <v>0</v>
      </c>
      <c r="BE42" s="145">
        <f t="shared" si="11"/>
        <v>0</v>
      </c>
      <c r="CA42" s="174">
        <v>12</v>
      </c>
      <c r="CB42" s="174">
        <v>0</v>
      </c>
      <c r="CZ42" s="145">
        <v>1E-3</v>
      </c>
    </row>
    <row r="43" spans="1:104">
      <c r="A43" s="168">
        <v>22</v>
      </c>
      <c r="B43" s="169" t="s">
        <v>142</v>
      </c>
      <c r="C43" s="170" t="s">
        <v>143</v>
      </c>
      <c r="D43" s="171" t="s">
        <v>122</v>
      </c>
      <c r="E43" s="172">
        <v>32</v>
      </c>
      <c r="F43" s="172"/>
      <c r="G43" s="173">
        <f t="shared" si="6"/>
        <v>0</v>
      </c>
      <c r="O43" s="167">
        <v>2</v>
      </c>
      <c r="AA43" s="145">
        <v>12</v>
      </c>
      <c r="AB43" s="145">
        <v>0</v>
      </c>
      <c r="AC43" s="145">
        <v>10</v>
      </c>
      <c r="AZ43" s="145">
        <v>4</v>
      </c>
      <c r="BA43" s="145">
        <f t="shared" si="7"/>
        <v>0</v>
      </c>
      <c r="BB43" s="145">
        <f t="shared" si="8"/>
        <v>0</v>
      </c>
      <c r="BC43" s="145">
        <f t="shared" si="9"/>
        <v>0</v>
      </c>
      <c r="BD43" s="145">
        <f t="shared" si="10"/>
        <v>0</v>
      </c>
      <c r="BE43" s="145">
        <f t="shared" si="11"/>
        <v>0</v>
      </c>
      <c r="CA43" s="174">
        <v>12</v>
      </c>
      <c r="CB43" s="174">
        <v>0</v>
      </c>
      <c r="CZ43" s="145">
        <v>1E-4</v>
      </c>
    </row>
    <row r="44" spans="1:104">
      <c r="A44" s="168">
        <v>23</v>
      </c>
      <c r="B44" s="169" t="s">
        <v>144</v>
      </c>
      <c r="C44" s="170" t="s">
        <v>145</v>
      </c>
      <c r="D44" s="171" t="s">
        <v>122</v>
      </c>
      <c r="E44" s="172">
        <v>23</v>
      </c>
      <c r="F44" s="172"/>
      <c r="G44" s="173">
        <f t="shared" si="6"/>
        <v>0</v>
      </c>
      <c r="O44" s="167">
        <v>2</v>
      </c>
      <c r="AA44" s="145">
        <v>12</v>
      </c>
      <c r="AB44" s="145">
        <v>0</v>
      </c>
      <c r="AC44" s="145">
        <v>11</v>
      </c>
      <c r="AZ44" s="145">
        <v>4</v>
      </c>
      <c r="BA44" s="145">
        <f t="shared" si="7"/>
        <v>0</v>
      </c>
      <c r="BB44" s="145">
        <f t="shared" si="8"/>
        <v>0</v>
      </c>
      <c r="BC44" s="145">
        <f t="shared" si="9"/>
        <v>0</v>
      </c>
      <c r="BD44" s="145">
        <f t="shared" si="10"/>
        <v>0</v>
      </c>
      <c r="BE44" s="145">
        <f t="shared" si="11"/>
        <v>0</v>
      </c>
      <c r="CA44" s="174">
        <v>12</v>
      </c>
      <c r="CB44" s="174">
        <v>0</v>
      </c>
      <c r="CZ44" s="145">
        <v>0</v>
      </c>
    </row>
    <row r="45" spans="1:104">
      <c r="A45" s="168">
        <v>24</v>
      </c>
      <c r="B45" s="169" t="s">
        <v>146</v>
      </c>
      <c r="C45" s="170" t="s">
        <v>147</v>
      </c>
      <c r="D45" s="171" t="s">
        <v>122</v>
      </c>
      <c r="E45" s="172">
        <v>10</v>
      </c>
      <c r="F45" s="172"/>
      <c r="G45" s="173">
        <f t="shared" si="6"/>
        <v>0</v>
      </c>
      <c r="O45" s="167">
        <v>2</v>
      </c>
      <c r="AA45" s="145">
        <v>12</v>
      </c>
      <c r="AB45" s="145">
        <v>0</v>
      </c>
      <c r="AC45" s="145">
        <v>12</v>
      </c>
      <c r="AZ45" s="145">
        <v>4</v>
      </c>
      <c r="BA45" s="145">
        <f t="shared" si="7"/>
        <v>0</v>
      </c>
      <c r="BB45" s="145">
        <f t="shared" si="8"/>
        <v>0</v>
      </c>
      <c r="BC45" s="145">
        <f t="shared" si="9"/>
        <v>0</v>
      </c>
      <c r="BD45" s="145">
        <f t="shared" si="10"/>
        <v>0</v>
      </c>
      <c r="BE45" s="145">
        <f t="shared" si="11"/>
        <v>0</v>
      </c>
      <c r="CA45" s="174">
        <v>12</v>
      </c>
      <c r="CB45" s="174">
        <v>0</v>
      </c>
      <c r="CZ45" s="145">
        <v>0</v>
      </c>
    </row>
    <row r="46" spans="1:104">
      <c r="A46" s="168">
        <v>25</v>
      </c>
      <c r="B46" s="169" t="s">
        <v>148</v>
      </c>
      <c r="C46" s="170" t="s">
        <v>149</v>
      </c>
      <c r="D46" s="171" t="s">
        <v>122</v>
      </c>
      <c r="E46" s="172">
        <v>8</v>
      </c>
      <c r="F46" s="172"/>
      <c r="G46" s="173">
        <f t="shared" si="6"/>
        <v>0</v>
      </c>
      <c r="O46" s="167">
        <v>2</v>
      </c>
      <c r="AA46" s="145">
        <v>12</v>
      </c>
      <c r="AB46" s="145">
        <v>0</v>
      </c>
      <c r="AC46" s="145">
        <v>34</v>
      </c>
      <c r="AZ46" s="145">
        <v>4</v>
      </c>
      <c r="BA46" s="145">
        <f t="shared" si="7"/>
        <v>0</v>
      </c>
      <c r="BB46" s="145">
        <f t="shared" si="8"/>
        <v>0</v>
      </c>
      <c r="BC46" s="145">
        <f t="shared" si="9"/>
        <v>0</v>
      </c>
      <c r="BD46" s="145">
        <f t="shared" si="10"/>
        <v>0</v>
      </c>
      <c r="BE46" s="145">
        <f t="shared" si="11"/>
        <v>0</v>
      </c>
      <c r="CA46" s="174">
        <v>12</v>
      </c>
      <c r="CB46" s="174">
        <v>0</v>
      </c>
      <c r="CZ46" s="145">
        <v>0</v>
      </c>
    </row>
    <row r="47" spans="1:104" ht="22.5">
      <c r="A47" s="168">
        <v>26</v>
      </c>
      <c r="B47" s="169" t="s">
        <v>150</v>
      </c>
      <c r="C47" s="170" t="s">
        <v>151</v>
      </c>
      <c r="D47" s="171" t="s">
        <v>133</v>
      </c>
      <c r="E47" s="172">
        <v>30</v>
      </c>
      <c r="F47" s="172"/>
      <c r="G47" s="173">
        <f t="shared" si="6"/>
        <v>0</v>
      </c>
      <c r="O47" s="167">
        <v>2</v>
      </c>
      <c r="AA47" s="145">
        <v>3</v>
      </c>
      <c r="AB47" s="145">
        <v>0</v>
      </c>
      <c r="AC47" s="145" t="s">
        <v>150</v>
      </c>
      <c r="AZ47" s="145">
        <v>3</v>
      </c>
      <c r="BA47" s="145">
        <f t="shared" si="7"/>
        <v>0</v>
      </c>
      <c r="BB47" s="145">
        <f t="shared" si="8"/>
        <v>0</v>
      </c>
      <c r="BC47" s="145">
        <f t="shared" si="9"/>
        <v>0</v>
      </c>
      <c r="BD47" s="145">
        <f t="shared" si="10"/>
        <v>0</v>
      </c>
      <c r="BE47" s="145">
        <f t="shared" si="11"/>
        <v>0</v>
      </c>
      <c r="CA47" s="174">
        <v>3</v>
      </c>
      <c r="CB47" s="174">
        <v>0</v>
      </c>
      <c r="CZ47" s="145">
        <v>1.49E-3</v>
      </c>
    </row>
    <row r="48" spans="1:104">
      <c r="A48" s="175"/>
      <c r="B48" s="177"/>
      <c r="C48" s="226" t="s">
        <v>152</v>
      </c>
      <c r="D48" s="227"/>
      <c r="E48" s="178">
        <v>14</v>
      </c>
      <c r="F48" s="179"/>
      <c r="G48" s="180"/>
      <c r="M48" s="176" t="s">
        <v>152</v>
      </c>
      <c r="O48" s="167"/>
    </row>
    <row r="49" spans="1:104">
      <c r="A49" s="175"/>
      <c r="B49" s="177"/>
      <c r="C49" s="226" t="s">
        <v>153</v>
      </c>
      <c r="D49" s="227"/>
      <c r="E49" s="178">
        <v>16</v>
      </c>
      <c r="F49" s="179"/>
      <c r="G49" s="180"/>
      <c r="M49" s="176" t="s">
        <v>153</v>
      </c>
      <c r="O49" s="167"/>
    </row>
    <row r="50" spans="1:104" ht="22.5">
      <c r="A50" s="168">
        <v>27</v>
      </c>
      <c r="B50" s="169" t="s">
        <v>154</v>
      </c>
      <c r="C50" s="170" t="s">
        <v>155</v>
      </c>
      <c r="D50" s="171" t="s">
        <v>156</v>
      </c>
      <c r="E50" s="172">
        <v>18.5</v>
      </c>
      <c r="F50" s="172"/>
      <c r="G50" s="173">
        <f>E50*F50</f>
        <v>0</v>
      </c>
      <c r="O50" s="167">
        <v>2</v>
      </c>
      <c r="AA50" s="145">
        <v>10</v>
      </c>
      <c r="AB50" s="145">
        <v>0</v>
      </c>
      <c r="AC50" s="145">
        <v>8</v>
      </c>
      <c r="AZ50" s="145">
        <v>5</v>
      </c>
      <c r="BA50" s="145">
        <f>IF(AZ50=1,G50,0)</f>
        <v>0</v>
      </c>
      <c r="BB50" s="145">
        <f>IF(AZ50=2,G50,0)</f>
        <v>0</v>
      </c>
      <c r="BC50" s="145">
        <f>IF(AZ50=3,G50,0)</f>
        <v>0</v>
      </c>
      <c r="BD50" s="145">
        <f>IF(AZ50=4,G50,0)</f>
        <v>0</v>
      </c>
      <c r="BE50" s="145">
        <f>IF(AZ50=5,G50,0)</f>
        <v>0</v>
      </c>
      <c r="CA50" s="174">
        <v>10</v>
      </c>
      <c r="CB50" s="174">
        <v>0</v>
      </c>
      <c r="CZ50" s="145">
        <v>0</v>
      </c>
    </row>
    <row r="51" spans="1:104">
      <c r="A51" s="181"/>
      <c r="B51" s="182" t="s">
        <v>76</v>
      </c>
      <c r="C51" s="183" t="str">
        <f>CONCATENATE(B37," ",C37)</f>
        <v>M22 Montáž sdělovací a zabezp. techniky</v>
      </c>
      <c r="D51" s="184"/>
      <c r="E51" s="185"/>
      <c r="F51" s="186"/>
      <c r="G51" s="187">
        <f>SUM(G37:G50)</f>
        <v>0</v>
      </c>
      <c r="O51" s="167">
        <v>4</v>
      </c>
      <c r="BA51" s="188">
        <f>SUM(BA37:BA50)</f>
        <v>0</v>
      </c>
      <c r="BB51" s="188">
        <f>SUM(BB37:BB50)</f>
        <v>0</v>
      </c>
      <c r="BC51" s="188">
        <f>SUM(BC37:BC50)</f>
        <v>0</v>
      </c>
      <c r="BD51" s="188">
        <f>SUM(BD37:BD50)</f>
        <v>0</v>
      </c>
      <c r="BE51" s="188">
        <f>SUM(BE37:BE50)</f>
        <v>0</v>
      </c>
    </row>
    <row r="52" spans="1:104">
      <c r="A52" s="160" t="s">
        <v>73</v>
      </c>
      <c r="B52" s="161" t="s">
        <v>157</v>
      </c>
      <c r="C52" s="162" t="s">
        <v>158</v>
      </c>
      <c r="D52" s="163"/>
      <c r="E52" s="164"/>
      <c r="F52" s="164"/>
      <c r="G52" s="165"/>
      <c r="H52" s="166"/>
      <c r="I52" s="166"/>
      <c r="O52" s="167">
        <v>1</v>
      </c>
    </row>
    <row r="53" spans="1:104">
      <c r="A53" s="168">
        <v>28</v>
      </c>
      <c r="B53" s="169" t="s">
        <v>159</v>
      </c>
      <c r="C53" s="170" t="s">
        <v>160</v>
      </c>
      <c r="D53" s="171" t="s">
        <v>161</v>
      </c>
      <c r="E53" s="172">
        <v>0.32900000000000001</v>
      </c>
      <c r="F53" s="172"/>
      <c r="G53" s="173">
        <f>E53*F53</f>
        <v>0</v>
      </c>
      <c r="O53" s="167">
        <v>2</v>
      </c>
      <c r="AA53" s="145">
        <v>1</v>
      </c>
      <c r="AB53" s="145">
        <v>9</v>
      </c>
      <c r="AC53" s="145">
        <v>9</v>
      </c>
      <c r="AZ53" s="145">
        <v>4</v>
      </c>
      <c r="BA53" s="145">
        <f>IF(AZ53=1,G53,0)</f>
        <v>0</v>
      </c>
      <c r="BB53" s="145">
        <f>IF(AZ53=2,G53,0)</f>
        <v>0</v>
      </c>
      <c r="BC53" s="145">
        <f>IF(AZ53=3,G53,0)</f>
        <v>0</v>
      </c>
      <c r="BD53" s="145">
        <f>IF(AZ53=4,G53,0)</f>
        <v>0</v>
      </c>
      <c r="BE53" s="145">
        <f>IF(AZ53=5,G53,0)</f>
        <v>0</v>
      </c>
      <c r="CA53" s="174">
        <v>1</v>
      </c>
      <c r="CB53" s="174">
        <v>9</v>
      </c>
      <c r="CZ53" s="145">
        <v>0</v>
      </c>
    </row>
    <row r="54" spans="1:104">
      <c r="A54" s="168">
        <v>29</v>
      </c>
      <c r="B54" s="169" t="s">
        <v>162</v>
      </c>
      <c r="C54" s="170" t="s">
        <v>163</v>
      </c>
      <c r="D54" s="171" t="s">
        <v>133</v>
      </c>
      <c r="E54" s="172">
        <v>329</v>
      </c>
      <c r="F54" s="172"/>
      <c r="G54" s="173">
        <f>E54*F54</f>
        <v>0</v>
      </c>
      <c r="O54" s="167">
        <v>2</v>
      </c>
      <c r="AA54" s="145">
        <v>1</v>
      </c>
      <c r="AB54" s="145">
        <v>9</v>
      </c>
      <c r="AC54" s="145">
        <v>9</v>
      </c>
      <c r="AZ54" s="145">
        <v>4</v>
      </c>
      <c r="BA54" s="145">
        <f>IF(AZ54=1,G54,0)</f>
        <v>0</v>
      </c>
      <c r="BB54" s="145">
        <f>IF(AZ54=2,G54,0)</f>
        <v>0</v>
      </c>
      <c r="BC54" s="145">
        <f>IF(AZ54=3,G54,0)</f>
        <v>0</v>
      </c>
      <c r="BD54" s="145">
        <f>IF(AZ54=4,G54,0)</f>
        <v>0</v>
      </c>
      <c r="BE54" s="145">
        <f>IF(AZ54=5,G54,0)</f>
        <v>0</v>
      </c>
      <c r="CA54" s="174">
        <v>1</v>
      </c>
      <c r="CB54" s="174">
        <v>9</v>
      </c>
      <c r="CZ54" s="145">
        <v>0</v>
      </c>
    </row>
    <row r="55" spans="1:104">
      <c r="A55" s="168">
        <v>30</v>
      </c>
      <c r="B55" s="169" t="s">
        <v>164</v>
      </c>
      <c r="C55" s="170" t="s">
        <v>165</v>
      </c>
      <c r="D55" s="171" t="s">
        <v>133</v>
      </c>
      <c r="E55" s="172">
        <v>329</v>
      </c>
      <c r="F55" s="172"/>
      <c r="G55" s="173">
        <f>E55*F55</f>
        <v>0</v>
      </c>
      <c r="O55" s="167">
        <v>2</v>
      </c>
      <c r="AA55" s="145">
        <v>1</v>
      </c>
      <c r="AB55" s="145">
        <v>9</v>
      </c>
      <c r="AC55" s="145">
        <v>9</v>
      </c>
      <c r="AZ55" s="145">
        <v>4</v>
      </c>
      <c r="BA55" s="145">
        <f>IF(AZ55=1,G55,0)</f>
        <v>0</v>
      </c>
      <c r="BB55" s="145">
        <f>IF(AZ55=2,G55,0)</f>
        <v>0</v>
      </c>
      <c r="BC55" s="145">
        <f>IF(AZ55=3,G55,0)</f>
        <v>0</v>
      </c>
      <c r="BD55" s="145">
        <f>IF(AZ55=4,G55,0)</f>
        <v>0</v>
      </c>
      <c r="BE55" s="145">
        <f>IF(AZ55=5,G55,0)</f>
        <v>0</v>
      </c>
      <c r="CA55" s="174">
        <v>1</v>
      </c>
      <c r="CB55" s="174">
        <v>9</v>
      </c>
      <c r="CZ55" s="145">
        <v>0.13242999999999999</v>
      </c>
    </row>
    <row r="56" spans="1:104">
      <c r="A56" s="168">
        <v>31</v>
      </c>
      <c r="B56" s="169" t="s">
        <v>166</v>
      </c>
      <c r="C56" s="170" t="s">
        <v>167</v>
      </c>
      <c r="D56" s="171" t="s">
        <v>133</v>
      </c>
      <c r="E56" s="172">
        <v>329</v>
      </c>
      <c r="F56" s="172"/>
      <c r="G56" s="173">
        <f>E56*F56</f>
        <v>0</v>
      </c>
      <c r="O56" s="167">
        <v>2</v>
      </c>
      <c r="AA56" s="145">
        <v>1</v>
      </c>
      <c r="AB56" s="145">
        <v>9</v>
      </c>
      <c r="AC56" s="145">
        <v>9</v>
      </c>
      <c r="AZ56" s="145">
        <v>4</v>
      </c>
      <c r="BA56" s="145">
        <f>IF(AZ56=1,G56,0)</f>
        <v>0</v>
      </c>
      <c r="BB56" s="145">
        <f>IF(AZ56=2,G56,0)</f>
        <v>0</v>
      </c>
      <c r="BC56" s="145">
        <f>IF(AZ56=3,G56,0)</f>
        <v>0</v>
      </c>
      <c r="BD56" s="145">
        <f>IF(AZ56=4,G56,0)</f>
        <v>0</v>
      </c>
      <c r="BE56" s="145">
        <f>IF(AZ56=5,G56,0)</f>
        <v>0</v>
      </c>
      <c r="CA56" s="174">
        <v>1</v>
      </c>
      <c r="CB56" s="174">
        <v>9</v>
      </c>
      <c r="CZ56" s="145">
        <v>0</v>
      </c>
    </row>
    <row r="57" spans="1:104">
      <c r="A57" s="168">
        <v>32</v>
      </c>
      <c r="B57" s="169" t="s">
        <v>168</v>
      </c>
      <c r="C57" s="170" t="s">
        <v>169</v>
      </c>
      <c r="D57" s="171" t="s">
        <v>133</v>
      </c>
      <c r="E57" s="172">
        <v>329</v>
      </c>
      <c r="F57" s="172"/>
      <c r="G57" s="173">
        <f>E57*F57</f>
        <v>0</v>
      </c>
      <c r="O57" s="167">
        <v>2</v>
      </c>
      <c r="AA57" s="145">
        <v>1</v>
      </c>
      <c r="AB57" s="145">
        <v>9</v>
      </c>
      <c r="AC57" s="145">
        <v>9</v>
      </c>
      <c r="AZ57" s="145">
        <v>4</v>
      </c>
      <c r="BA57" s="145">
        <f>IF(AZ57=1,G57,0)</f>
        <v>0</v>
      </c>
      <c r="BB57" s="145">
        <f>IF(AZ57=2,G57,0)</f>
        <v>0</v>
      </c>
      <c r="BC57" s="145">
        <f>IF(AZ57=3,G57,0)</f>
        <v>0</v>
      </c>
      <c r="BD57" s="145">
        <f>IF(AZ57=4,G57,0)</f>
        <v>0</v>
      </c>
      <c r="BE57" s="145">
        <f>IF(AZ57=5,G57,0)</f>
        <v>0</v>
      </c>
      <c r="CA57" s="174">
        <v>1</v>
      </c>
      <c r="CB57" s="174">
        <v>9</v>
      </c>
      <c r="CZ57" s="145">
        <v>0</v>
      </c>
    </row>
    <row r="58" spans="1:104">
      <c r="A58" s="181"/>
      <c r="B58" s="182" t="s">
        <v>76</v>
      </c>
      <c r="C58" s="183" t="str">
        <f>CONCATENATE(B52," ",C52)</f>
        <v>M46 Zemní práce při montážích</v>
      </c>
      <c r="D58" s="184"/>
      <c r="E58" s="185"/>
      <c r="F58" s="186"/>
      <c r="G58" s="187">
        <f>SUM(G52:G57)</f>
        <v>0</v>
      </c>
      <c r="O58" s="167">
        <v>4</v>
      </c>
      <c r="BA58" s="188">
        <f>SUM(BA52:BA57)</f>
        <v>0</v>
      </c>
      <c r="BB58" s="188">
        <f>SUM(BB52:BB57)</f>
        <v>0</v>
      </c>
      <c r="BC58" s="188">
        <f>SUM(BC52:BC57)</f>
        <v>0</v>
      </c>
      <c r="BD58" s="188">
        <f>SUM(BD52:BD57)</f>
        <v>0</v>
      </c>
      <c r="BE58" s="188">
        <f>SUM(BE52:BE57)</f>
        <v>0</v>
      </c>
    </row>
    <row r="59" spans="1:104">
      <c r="E59" s="145"/>
    </row>
    <row r="60" spans="1:104">
      <c r="E60" s="145"/>
    </row>
    <row r="61" spans="1:104">
      <c r="E61" s="145"/>
    </row>
    <row r="62" spans="1:104">
      <c r="E62" s="145"/>
    </row>
    <row r="63" spans="1:104">
      <c r="E63" s="145"/>
    </row>
    <row r="64" spans="1:104">
      <c r="E64" s="145"/>
    </row>
    <row r="65" spans="5:5">
      <c r="E65" s="145"/>
    </row>
    <row r="66" spans="5:5">
      <c r="E66" s="145"/>
    </row>
    <row r="67" spans="5:5">
      <c r="E67" s="145"/>
    </row>
    <row r="68" spans="5:5">
      <c r="E68" s="145"/>
    </row>
    <row r="69" spans="5:5">
      <c r="E69" s="145"/>
    </row>
    <row r="70" spans="5:5">
      <c r="E70" s="145"/>
    </row>
    <row r="71" spans="5:5">
      <c r="E71" s="145"/>
    </row>
    <row r="72" spans="5:5">
      <c r="E72" s="145"/>
    </row>
    <row r="73" spans="5:5">
      <c r="E73" s="145"/>
    </row>
    <row r="74" spans="5:5">
      <c r="E74" s="145"/>
    </row>
    <row r="75" spans="5:5">
      <c r="E75" s="145"/>
    </row>
    <row r="76" spans="5:5">
      <c r="E76" s="145"/>
    </row>
    <row r="77" spans="5:5">
      <c r="E77" s="145"/>
    </row>
    <row r="78" spans="5:5">
      <c r="E78" s="145"/>
    </row>
    <row r="79" spans="5:5">
      <c r="E79" s="145"/>
    </row>
    <row r="80" spans="5:5">
      <c r="E80" s="145"/>
    </row>
    <row r="81" spans="1:7">
      <c r="E81" s="145"/>
    </row>
    <row r="82" spans="1:7">
      <c r="A82" s="189"/>
      <c r="B82" s="189"/>
      <c r="C82" s="189"/>
      <c r="D82" s="189"/>
      <c r="E82" s="189"/>
      <c r="F82" s="189"/>
      <c r="G82" s="189"/>
    </row>
    <row r="83" spans="1:7">
      <c r="A83" s="189"/>
      <c r="B83" s="189"/>
      <c r="C83" s="189"/>
      <c r="D83" s="189"/>
      <c r="E83" s="189"/>
      <c r="F83" s="189"/>
      <c r="G83" s="189"/>
    </row>
    <row r="84" spans="1:7">
      <c r="A84" s="189"/>
      <c r="B84" s="189"/>
      <c r="C84" s="189"/>
      <c r="D84" s="189"/>
      <c r="E84" s="189"/>
      <c r="F84" s="189"/>
      <c r="G84" s="189"/>
    </row>
    <row r="85" spans="1:7">
      <c r="A85" s="189"/>
      <c r="B85" s="189"/>
      <c r="C85" s="189"/>
      <c r="D85" s="189"/>
      <c r="E85" s="189"/>
      <c r="F85" s="189"/>
      <c r="G85" s="189"/>
    </row>
    <row r="86" spans="1:7">
      <c r="E86" s="145"/>
    </row>
    <row r="87" spans="1:7">
      <c r="E87" s="145"/>
    </row>
    <row r="88" spans="1:7">
      <c r="E88" s="145"/>
    </row>
    <row r="89" spans="1:7">
      <c r="E89" s="145"/>
    </row>
    <row r="90" spans="1:7">
      <c r="E90" s="145"/>
    </row>
    <row r="91" spans="1:7">
      <c r="E91" s="145"/>
    </row>
    <row r="92" spans="1:7">
      <c r="E92" s="145"/>
    </row>
    <row r="93" spans="1:7">
      <c r="E93" s="145"/>
    </row>
    <row r="94" spans="1:7">
      <c r="E94" s="145"/>
    </row>
    <row r="95" spans="1:7">
      <c r="E95" s="145"/>
    </row>
    <row r="96" spans="1:7">
      <c r="E96" s="145"/>
    </row>
    <row r="97" spans="5:5">
      <c r="E97" s="145"/>
    </row>
    <row r="98" spans="5:5">
      <c r="E98" s="145"/>
    </row>
    <row r="99" spans="5:5">
      <c r="E99" s="145"/>
    </row>
    <row r="100" spans="5:5">
      <c r="E100" s="145"/>
    </row>
    <row r="101" spans="5:5">
      <c r="E101" s="145"/>
    </row>
    <row r="102" spans="5:5">
      <c r="E102" s="145"/>
    </row>
    <row r="103" spans="5:5">
      <c r="E103" s="145"/>
    </row>
    <row r="104" spans="5:5">
      <c r="E104" s="145"/>
    </row>
    <row r="105" spans="5:5">
      <c r="E105" s="145"/>
    </row>
    <row r="106" spans="5:5">
      <c r="E106" s="145"/>
    </row>
    <row r="107" spans="5:5">
      <c r="E107" s="145"/>
    </row>
    <row r="108" spans="5:5">
      <c r="E108" s="145"/>
    </row>
    <row r="109" spans="5:5">
      <c r="E109" s="145"/>
    </row>
    <row r="110" spans="5:5">
      <c r="E110" s="145"/>
    </row>
    <row r="111" spans="5:5">
      <c r="E111" s="145"/>
    </row>
    <row r="112" spans="5:5">
      <c r="E112" s="145"/>
    </row>
    <row r="113" spans="1:7">
      <c r="E113" s="145"/>
    </row>
    <row r="114" spans="1:7">
      <c r="E114" s="145"/>
    </row>
    <row r="115" spans="1:7">
      <c r="E115" s="145"/>
    </row>
    <row r="116" spans="1:7">
      <c r="E116" s="145"/>
    </row>
    <row r="117" spans="1:7">
      <c r="A117" s="190"/>
      <c r="B117" s="190"/>
    </row>
    <row r="118" spans="1:7">
      <c r="A118" s="189"/>
      <c r="B118" s="189"/>
      <c r="C118" s="192"/>
      <c r="D118" s="192"/>
      <c r="E118" s="193"/>
      <c r="F118" s="192"/>
      <c r="G118" s="194"/>
    </row>
    <row r="119" spans="1:7">
      <c r="A119" s="195"/>
      <c r="B119" s="195"/>
      <c r="C119" s="189"/>
      <c r="D119" s="189"/>
      <c r="E119" s="196"/>
      <c r="F119" s="189"/>
      <c r="G119" s="189"/>
    </row>
    <row r="120" spans="1:7">
      <c r="A120" s="189"/>
      <c r="B120" s="189"/>
      <c r="C120" s="189"/>
      <c r="D120" s="189"/>
      <c r="E120" s="196"/>
      <c r="F120" s="189"/>
      <c r="G120" s="189"/>
    </row>
    <row r="121" spans="1:7">
      <c r="A121" s="189"/>
      <c r="B121" s="189"/>
      <c r="C121" s="189"/>
      <c r="D121" s="189"/>
      <c r="E121" s="196"/>
      <c r="F121" s="189"/>
      <c r="G121" s="189"/>
    </row>
    <row r="122" spans="1:7">
      <c r="A122" s="189"/>
      <c r="B122" s="189"/>
      <c r="C122" s="189"/>
      <c r="D122" s="189"/>
      <c r="E122" s="196"/>
      <c r="F122" s="189"/>
      <c r="G122" s="189"/>
    </row>
    <row r="123" spans="1:7">
      <c r="A123" s="189"/>
      <c r="B123" s="189"/>
      <c r="C123" s="189"/>
      <c r="D123" s="189"/>
      <c r="E123" s="196"/>
      <c r="F123" s="189"/>
      <c r="G123" s="189"/>
    </row>
    <row r="124" spans="1:7">
      <c r="A124" s="189"/>
      <c r="B124" s="189"/>
      <c r="C124" s="189"/>
      <c r="D124" s="189"/>
      <c r="E124" s="196"/>
      <c r="F124" s="189"/>
      <c r="G124" s="189"/>
    </row>
    <row r="125" spans="1:7">
      <c r="A125" s="189"/>
      <c r="B125" s="189"/>
      <c r="C125" s="189"/>
      <c r="D125" s="189"/>
      <c r="E125" s="196"/>
      <c r="F125" s="189"/>
      <c r="G125" s="189"/>
    </row>
    <row r="126" spans="1:7">
      <c r="A126" s="189"/>
      <c r="B126" s="189"/>
      <c r="C126" s="189"/>
      <c r="D126" s="189"/>
      <c r="E126" s="196"/>
      <c r="F126" s="189"/>
      <c r="G126" s="189"/>
    </row>
    <row r="127" spans="1:7">
      <c r="A127" s="189"/>
      <c r="B127" s="189"/>
      <c r="C127" s="189"/>
      <c r="D127" s="189"/>
      <c r="E127" s="196"/>
      <c r="F127" s="189"/>
      <c r="G127" s="189"/>
    </row>
    <row r="128" spans="1:7">
      <c r="A128" s="189"/>
      <c r="B128" s="189"/>
      <c r="C128" s="189"/>
      <c r="D128" s="189"/>
      <c r="E128" s="196"/>
      <c r="F128" s="189"/>
      <c r="G128" s="189"/>
    </row>
    <row r="129" spans="1:7">
      <c r="A129" s="189"/>
      <c r="B129" s="189"/>
      <c r="C129" s="189"/>
      <c r="D129" s="189"/>
      <c r="E129" s="196"/>
      <c r="F129" s="189"/>
      <c r="G129" s="189"/>
    </row>
    <row r="130" spans="1:7">
      <c r="A130" s="189"/>
      <c r="B130" s="189"/>
      <c r="C130" s="189"/>
      <c r="D130" s="189"/>
      <c r="E130" s="196"/>
      <c r="F130" s="189"/>
      <c r="G130" s="189"/>
    </row>
    <row r="131" spans="1:7">
      <c r="A131" s="189"/>
      <c r="B131" s="189"/>
      <c r="C131" s="189"/>
      <c r="D131" s="189"/>
      <c r="E131" s="196"/>
      <c r="F131" s="189"/>
      <c r="G131" s="189"/>
    </row>
  </sheetData>
  <mergeCells count="10">
    <mergeCell ref="C49:D49"/>
    <mergeCell ref="C30:D30"/>
    <mergeCell ref="C17:D17"/>
    <mergeCell ref="C21:D21"/>
    <mergeCell ref="C24:D24"/>
    <mergeCell ref="A1:G1"/>
    <mergeCell ref="A3:B3"/>
    <mergeCell ref="A4:B4"/>
    <mergeCell ref="E4:G4"/>
    <mergeCell ref="C48:D48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41</vt:i4>
      </vt:variant>
    </vt:vector>
  </HeadingPairs>
  <TitlesOfParts>
    <vt:vector size="44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Vojta</dc:creator>
  <cp:lastModifiedBy>Administrator</cp:lastModifiedBy>
  <dcterms:created xsi:type="dcterms:W3CDTF">2018-01-24T15:11:46Z</dcterms:created>
  <dcterms:modified xsi:type="dcterms:W3CDTF">2018-01-24T15:32:19Z</dcterms:modified>
</cp:coreProperties>
</file>